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41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7" i="1" l="1"/>
  <c r="D1017" i="1"/>
  <c r="P1016" i="1"/>
  <c r="N1016" i="1"/>
  <c r="J1016" i="1"/>
  <c r="G1016" i="1"/>
  <c r="D1016" i="1"/>
  <c r="P1015" i="1"/>
  <c r="N1015" i="1"/>
  <c r="J1015" i="1"/>
  <c r="G1015" i="1"/>
  <c r="D1015" i="1"/>
  <c r="P1014" i="1"/>
  <c r="N1014" i="1"/>
  <c r="J1014" i="1"/>
  <c r="G1014" i="1"/>
  <c r="D1014" i="1"/>
  <c r="P1013" i="1"/>
  <c r="N1013" i="1"/>
  <c r="J1013" i="1"/>
  <c r="G1013" i="1"/>
  <c r="D1013" i="1"/>
  <c r="P1012" i="1"/>
  <c r="N1012" i="1"/>
  <c r="J1012" i="1"/>
  <c r="G1012" i="1"/>
  <c r="D1012" i="1"/>
  <c r="P1011" i="1"/>
  <c r="N1011" i="1"/>
  <c r="J1011" i="1"/>
  <c r="G1011" i="1"/>
  <c r="D1011" i="1"/>
  <c r="P1009" i="1"/>
  <c r="N1009" i="1"/>
  <c r="J1009" i="1"/>
  <c r="G1009" i="1"/>
  <c r="D1009" i="1"/>
  <c r="P1007" i="1"/>
  <c r="N1007" i="1"/>
  <c r="J1007" i="1"/>
  <c r="G1007" i="1"/>
  <c r="D1007" i="1"/>
  <c r="N1006" i="1"/>
  <c r="P1005" i="1"/>
  <c r="N1005" i="1"/>
  <c r="J1005" i="1"/>
  <c r="G1005" i="1"/>
  <c r="D1005" i="1"/>
  <c r="P1004" i="1"/>
  <c r="N1004" i="1"/>
  <c r="J1004" i="1"/>
  <c r="G1004" i="1"/>
  <c r="D1004" i="1"/>
  <c r="P1003" i="1"/>
  <c r="N1003" i="1"/>
  <c r="J1003" i="1"/>
  <c r="G1003" i="1"/>
  <c r="D1003" i="1"/>
  <c r="P1002" i="1"/>
  <c r="N1002" i="1"/>
  <c r="J1002" i="1"/>
  <c r="G1002" i="1"/>
  <c r="D1002" i="1"/>
  <c r="P1001" i="1"/>
  <c r="N1001" i="1"/>
  <c r="J1001" i="1"/>
  <c r="G1001" i="1"/>
  <c r="D1001" i="1"/>
  <c r="P1000" i="1"/>
  <c r="N1000" i="1"/>
  <c r="J1000" i="1"/>
  <c r="G1000" i="1"/>
  <c r="D1000" i="1"/>
  <c r="P999" i="1"/>
  <c r="N999" i="1"/>
  <c r="J999" i="1"/>
  <c r="G999" i="1"/>
  <c r="D999" i="1"/>
  <c r="P998" i="1"/>
  <c r="N998" i="1"/>
  <c r="J998" i="1"/>
  <c r="G998" i="1"/>
  <c r="D998" i="1"/>
  <c r="P997" i="1"/>
  <c r="N997" i="1"/>
  <c r="J997" i="1"/>
  <c r="G997" i="1"/>
  <c r="D997" i="1"/>
  <c r="P996" i="1"/>
  <c r="N996" i="1"/>
  <c r="J996" i="1"/>
  <c r="G996" i="1"/>
  <c r="D996" i="1"/>
  <c r="P995" i="1"/>
  <c r="N995" i="1"/>
  <c r="J995" i="1"/>
  <c r="G995" i="1"/>
  <c r="D995" i="1"/>
  <c r="P994" i="1"/>
  <c r="N994" i="1"/>
  <c r="J994" i="1"/>
  <c r="G994" i="1"/>
  <c r="D994" i="1"/>
  <c r="P993" i="1"/>
  <c r="N993" i="1"/>
  <c r="J993" i="1"/>
  <c r="G993" i="1"/>
  <c r="D993" i="1"/>
  <c r="P992" i="1"/>
  <c r="N992" i="1"/>
  <c r="J992" i="1"/>
  <c r="G992" i="1"/>
  <c r="D992" i="1"/>
  <c r="P991" i="1"/>
  <c r="N991" i="1"/>
  <c r="J991" i="1"/>
  <c r="G991" i="1"/>
  <c r="D991" i="1"/>
  <c r="P990" i="1"/>
  <c r="N990" i="1"/>
  <c r="J990" i="1"/>
  <c r="G990" i="1"/>
  <c r="D990" i="1"/>
  <c r="P989" i="1"/>
  <c r="N989" i="1"/>
  <c r="J989" i="1"/>
  <c r="G989" i="1"/>
  <c r="D989" i="1"/>
  <c r="P988" i="1"/>
  <c r="N988" i="1"/>
  <c r="J988" i="1"/>
  <c r="G988" i="1"/>
  <c r="D988" i="1"/>
  <c r="P987" i="1"/>
  <c r="N987" i="1"/>
  <c r="J987" i="1"/>
  <c r="G987" i="1"/>
  <c r="D987" i="1"/>
  <c r="P985" i="1"/>
  <c r="N985" i="1"/>
  <c r="J985" i="1"/>
  <c r="G985" i="1"/>
  <c r="D985" i="1"/>
  <c r="P983" i="1"/>
  <c r="N983" i="1"/>
  <c r="J983" i="1"/>
  <c r="G983" i="1"/>
  <c r="D983" i="1"/>
  <c r="P982" i="1"/>
  <c r="N982" i="1"/>
  <c r="J982" i="1"/>
  <c r="G982" i="1"/>
  <c r="D982" i="1"/>
  <c r="P981" i="1"/>
  <c r="N981" i="1"/>
  <c r="J981" i="1"/>
  <c r="G981" i="1"/>
  <c r="D981" i="1"/>
  <c r="P980" i="1"/>
  <c r="N980" i="1"/>
  <c r="J980" i="1"/>
  <c r="G980" i="1"/>
  <c r="D980" i="1"/>
  <c r="P979" i="1"/>
  <c r="N979" i="1"/>
  <c r="J979" i="1"/>
  <c r="G979" i="1"/>
  <c r="D979" i="1"/>
  <c r="P978" i="1"/>
  <c r="N978" i="1"/>
  <c r="J978" i="1"/>
  <c r="G978" i="1"/>
  <c r="D978" i="1"/>
  <c r="P977" i="1"/>
  <c r="N977" i="1"/>
  <c r="J977" i="1"/>
  <c r="G977" i="1"/>
  <c r="D977" i="1"/>
  <c r="P976" i="1"/>
  <c r="N976" i="1"/>
  <c r="J976" i="1"/>
  <c r="G976" i="1"/>
  <c r="D976" i="1"/>
  <c r="P975" i="1"/>
  <c r="N975" i="1"/>
  <c r="J975" i="1"/>
  <c r="G975" i="1"/>
  <c r="D975" i="1"/>
  <c r="P974" i="1"/>
  <c r="N974" i="1"/>
  <c r="J974" i="1"/>
  <c r="G974" i="1"/>
  <c r="D974" i="1"/>
  <c r="P973" i="1"/>
  <c r="N973" i="1"/>
  <c r="J973" i="1"/>
  <c r="G973" i="1"/>
  <c r="D973" i="1"/>
  <c r="P972" i="1"/>
  <c r="N972" i="1"/>
  <c r="J972" i="1"/>
  <c r="G972" i="1"/>
  <c r="D972" i="1"/>
  <c r="P971" i="1"/>
  <c r="N971" i="1"/>
  <c r="J971" i="1"/>
  <c r="G971" i="1"/>
  <c r="D971" i="1"/>
  <c r="P970" i="1"/>
  <c r="N970" i="1"/>
  <c r="J970" i="1"/>
  <c r="G970" i="1"/>
  <c r="D970" i="1"/>
  <c r="P969" i="1"/>
  <c r="N969" i="1"/>
  <c r="J969" i="1"/>
  <c r="G969" i="1"/>
  <c r="D969" i="1"/>
  <c r="P968" i="1"/>
  <c r="N968" i="1"/>
  <c r="J968" i="1"/>
  <c r="G968" i="1"/>
  <c r="D968" i="1"/>
  <c r="P967" i="1"/>
  <c r="N967" i="1"/>
  <c r="J967" i="1"/>
  <c r="G967" i="1"/>
  <c r="D967" i="1"/>
  <c r="P966" i="1"/>
  <c r="N966" i="1"/>
  <c r="J966" i="1"/>
  <c r="G966" i="1"/>
  <c r="D966" i="1"/>
  <c r="P965" i="1"/>
  <c r="N965" i="1"/>
  <c r="J965" i="1"/>
  <c r="G965" i="1"/>
  <c r="D965" i="1"/>
  <c r="P964" i="1"/>
  <c r="N964" i="1"/>
  <c r="J964" i="1"/>
  <c r="G964" i="1"/>
  <c r="D964" i="1"/>
  <c r="P963" i="1"/>
  <c r="N963" i="1"/>
  <c r="J963" i="1"/>
  <c r="G963" i="1"/>
  <c r="D963" i="1"/>
  <c r="P961" i="1"/>
  <c r="N961" i="1"/>
  <c r="J961" i="1"/>
  <c r="G961" i="1"/>
  <c r="D961" i="1"/>
  <c r="P959" i="1"/>
  <c r="N959" i="1"/>
  <c r="J959" i="1"/>
  <c r="G959" i="1"/>
  <c r="D959" i="1"/>
  <c r="P958" i="1"/>
  <c r="N958" i="1"/>
  <c r="J958" i="1"/>
  <c r="G958" i="1"/>
  <c r="D958" i="1"/>
  <c r="P957" i="1"/>
  <c r="N957" i="1"/>
  <c r="J957" i="1"/>
  <c r="G957" i="1"/>
  <c r="D957" i="1"/>
  <c r="P956" i="1"/>
  <c r="N956" i="1"/>
  <c r="J956" i="1"/>
  <c r="G956" i="1"/>
  <c r="D956" i="1"/>
  <c r="P955" i="1"/>
  <c r="N955" i="1"/>
  <c r="J955" i="1"/>
  <c r="G955" i="1"/>
  <c r="D955" i="1"/>
  <c r="P954" i="1"/>
  <c r="N954" i="1"/>
  <c r="J954" i="1"/>
  <c r="G954" i="1"/>
  <c r="D954" i="1"/>
  <c r="P953" i="1"/>
  <c r="N953" i="1"/>
  <c r="J953" i="1"/>
  <c r="G953" i="1"/>
  <c r="D953" i="1"/>
  <c r="P952" i="1"/>
  <c r="N952" i="1"/>
  <c r="J952" i="1"/>
  <c r="G952" i="1"/>
  <c r="D952" i="1"/>
  <c r="P951" i="1"/>
  <c r="N951" i="1"/>
  <c r="J951" i="1"/>
  <c r="G951" i="1"/>
  <c r="D951" i="1"/>
  <c r="P950" i="1"/>
  <c r="N950" i="1"/>
  <c r="J950" i="1"/>
  <c r="G950" i="1"/>
  <c r="D950" i="1"/>
  <c r="P949" i="1"/>
  <c r="N949" i="1"/>
  <c r="J949" i="1"/>
  <c r="G949" i="1"/>
  <c r="D949" i="1"/>
  <c r="P948" i="1"/>
  <c r="N948" i="1"/>
  <c r="J948" i="1"/>
  <c r="G948" i="1"/>
  <c r="D948" i="1"/>
  <c r="P947" i="1"/>
  <c r="N947" i="1"/>
  <c r="J947" i="1"/>
  <c r="G947" i="1"/>
  <c r="D947" i="1"/>
  <c r="P946" i="1"/>
  <c r="N946" i="1"/>
  <c r="J946" i="1"/>
  <c r="G946" i="1"/>
  <c r="D946" i="1"/>
  <c r="P945" i="1"/>
  <c r="N945" i="1"/>
  <c r="J945" i="1"/>
  <c r="G945" i="1"/>
  <c r="D945" i="1"/>
  <c r="D944" i="1"/>
  <c r="P943" i="1"/>
  <c r="N943" i="1"/>
  <c r="J943" i="1"/>
  <c r="G943" i="1"/>
  <c r="D943" i="1"/>
  <c r="D942" i="1"/>
  <c r="P941" i="1"/>
  <c r="N941" i="1"/>
  <c r="J941" i="1"/>
  <c r="G941" i="1"/>
  <c r="D941" i="1"/>
  <c r="D940" i="1"/>
  <c r="P939" i="1"/>
  <c r="N939" i="1"/>
  <c r="J939" i="1"/>
  <c r="G939" i="1"/>
  <c r="D939" i="1"/>
  <c r="D938" i="1"/>
  <c r="P937" i="1"/>
  <c r="N937" i="1"/>
  <c r="J937" i="1"/>
  <c r="G937" i="1"/>
  <c r="D937" i="1"/>
  <c r="D936" i="1"/>
  <c r="P935" i="1"/>
  <c r="N935" i="1"/>
  <c r="J935" i="1"/>
  <c r="G935" i="1"/>
  <c r="D935" i="1"/>
  <c r="D934" i="1"/>
  <c r="P933" i="1"/>
  <c r="N933" i="1"/>
  <c r="J933" i="1"/>
  <c r="G933" i="1"/>
  <c r="D933" i="1"/>
  <c r="P931" i="1"/>
  <c r="N931" i="1"/>
  <c r="J931" i="1"/>
  <c r="G931" i="1"/>
  <c r="D931" i="1"/>
  <c r="D930" i="1"/>
  <c r="P929" i="1"/>
  <c r="N929" i="1"/>
  <c r="J929" i="1"/>
  <c r="G929" i="1"/>
  <c r="D929" i="1"/>
  <c r="P928" i="1"/>
  <c r="N928" i="1"/>
  <c r="J928" i="1"/>
  <c r="G928" i="1"/>
  <c r="D928" i="1"/>
  <c r="P926" i="1"/>
  <c r="N926" i="1"/>
  <c r="J926" i="1"/>
  <c r="G926" i="1"/>
  <c r="D926" i="1"/>
  <c r="P925" i="1"/>
  <c r="N925" i="1"/>
  <c r="J925" i="1"/>
  <c r="G925" i="1"/>
  <c r="D925" i="1"/>
  <c r="P923" i="1"/>
  <c r="N923" i="1"/>
  <c r="J923" i="1"/>
  <c r="G923" i="1"/>
  <c r="D923" i="1"/>
  <c r="P922" i="1"/>
  <c r="N922" i="1"/>
  <c r="J922" i="1"/>
  <c r="G922" i="1"/>
  <c r="D922" i="1"/>
  <c r="P921" i="1"/>
  <c r="N921" i="1"/>
  <c r="J921" i="1"/>
  <c r="G921" i="1"/>
  <c r="D921" i="1"/>
  <c r="P920" i="1"/>
  <c r="N920" i="1"/>
  <c r="J920" i="1"/>
  <c r="G920" i="1"/>
  <c r="D920" i="1"/>
  <c r="P919" i="1"/>
  <c r="N919" i="1"/>
  <c r="J919" i="1"/>
  <c r="G919" i="1"/>
  <c r="D919" i="1"/>
  <c r="P918" i="1"/>
  <c r="N918" i="1"/>
  <c r="J918" i="1"/>
  <c r="G918" i="1"/>
  <c r="D918" i="1"/>
  <c r="P917" i="1"/>
  <c r="N917" i="1"/>
  <c r="J917" i="1"/>
  <c r="G917" i="1"/>
  <c r="D917" i="1"/>
  <c r="P916" i="1"/>
  <c r="N916" i="1"/>
  <c r="J916" i="1"/>
  <c r="G916" i="1"/>
  <c r="D916" i="1"/>
  <c r="P915" i="1"/>
  <c r="N915" i="1"/>
  <c r="J915" i="1"/>
  <c r="G915" i="1"/>
  <c r="D915" i="1"/>
  <c r="P913" i="1"/>
  <c r="N913" i="1"/>
  <c r="J913" i="1"/>
  <c r="G913" i="1"/>
  <c r="D913" i="1"/>
  <c r="P912" i="1"/>
  <c r="N912" i="1"/>
  <c r="J912" i="1"/>
  <c r="G912" i="1"/>
  <c r="D912" i="1"/>
  <c r="P911" i="1"/>
  <c r="N911" i="1"/>
  <c r="J911" i="1"/>
  <c r="G911" i="1"/>
  <c r="D911" i="1"/>
  <c r="P909" i="1"/>
  <c r="N909" i="1"/>
  <c r="J909" i="1"/>
  <c r="G909" i="1"/>
  <c r="D909" i="1"/>
  <c r="P908" i="1"/>
  <c r="N908" i="1"/>
  <c r="J908" i="1"/>
  <c r="G908" i="1"/>
  <c r="D908" i="1"/>
  <c r="P907" i="1"/>
  <c r="N907" i="1"/>
  <c r="J907" i="1"/>
  <c r="G907" i="1"/>
  <c r="D907" i="1"/>
  <c r="P905" i="1"/>
  <c r="N905" i="1"/>
  <c r="J905" i="1"/>
  <c r="G905" i="1"/>
  <c r="D905" i="1"/>
  <c r="P904" i="1"/>
  <c r="N904" i="1"/>
  <c r="J904" i="1"/>
  <c r="G904" i="1"/>
  <c r="D904" i="1"/>
  <c r="P903" i="1"/>
  <c r="N903" i="1"/>
  <c r="J903" i="1"/>
  <c r="G903" i="1"/>
  <c r="D903" i="1"/>
  <c r="P902" i="1"/>
  <c r="N902" i="1"/>
  <c r="J902" i="1"/>
  <c r="G902" i="1"/>
  <c r="D902" i="1"/>
  <c r="P901" i="1"/>
  <c r="N901" i="1"/>
  <c r="J901" i="1"/>
  <c r="G901" i="1"/>
  <c r="D901" i="1"/>
  <c r="P899" i="1"/>
  <c r="N899" i="1"/>
  <c r="J899" i="1"/>
  <c r="G899" i="1"/>
  <c r="D899" i="1"/>
  <c r="N898" i="1"/>
  <c r="P897" i="1"/>
  <c r="N897" i="1"/>
  <c r="J897" i="1"/>
  <c r="G897" i="1"/>
  <c r="D897" i="1"/>
  <c r="P896" i="1"/>
  <c r="N896" i="1"/>
  <c r="J896" i="1"/>
  <c r="G896" i="1"/>
  <c r="D896" i="1"/>
  <c r="P895" i="1"/>
  <c r="N895" i="1"/>
  <c r="J895" i="1"/>
  <c r="G895" i="1"/>
  <c r="D895" i="1"/>
  <c r="P894" i="1"/>
  <c r="N894" i="1"/>
  <c r="J894" i="1"/>
  <c r="G894" i="1"/>
  <c r="D894" i="1"/>
  <c r="P893" i="1"/>
  <c r="N893" i="1"/>
  <c r="J893" i="1"/>
  <c r="G893" i="1"/>
  <c r="D893" i="1"/>
  <c r="P892" i="1"/>
  <c r="N892" i="1"/>
  <c r="J892" i="1"/>
  <c r="G892" i="1"/>
  <c r="D892" i="1"/>
  <c r="P891" i="1"/>
  <c r="N891" i="1"/>
  <c r="J891" i="1"/>
  <c r="G891" i="1"/>
  <c r="D891" i="1"/>
  <c r="P890" i="1"/>
  <c r="N890" i="1"/>
  <c r="J890" i="1"/>
  <c r="G890" i="1"/>
  <c r="D890" i="1"/>
  <c r="P889" i="1"/>
  <c r="N889" i="1"/>
  <c r="J889" i="1"/>
  <c r="G889" i="1"/>
  <c r="D889" i="1"/>
  <c r="P888" i="1"/>
  <c r="N888" i="1"/>
  <c r="J888" i="1"/>
  <c r="G888" i="1"/>
  <c r="D888" i="1"/>
  <c r="P887" i="1"/>
  <c r="N887" i="1"/>
  <c r="J887" i="1"/>
  <c r="G887" i="1"/>
  <c r="D887" i="1"/>
  <c r="P885" i="1"/>
  <c r="N885" i="1"/>
  <c r="J885" i="1"/>
  <c r="G885" i="1"/>
  <c r="D885" i="1"/>
  <c r="P884" i="1"/>
  <c r="N884" i="1"/>
  <c r="J884" i="1"/>
  <c r="G884" i="1"/>
  <c r="D884" i="1"/>
  <c r="P883" i="1"/>
  <c r="N883" i="1"/>
  <c r="J883" i="1"/>
  <c r="G883" i="1"/>
  <c r="D883" i="1"/>
  <c r="P882" i="1"/>
  <c r="N882" i="1"/>
  <c r="J882" i="1"/>
  <c r="G882" i="1"/>
  <c r="D882" i="1"/>
  <c r="P881" i="1"/>
  <c r="N881" i="1"/>
  <c r="J881" i="1"/>
  <c r="G881" i="1"/>
  <c r="D881" i="1"/>
  <c r="N880" i="1"/>
  <c r="P879" i="1"/>
  <c r="N879" i="1"/>
  <c r="J879" i="1"/>
  <c r="G879" i="1"/>
  <c r="D879" i="1"/>
  <c r="P877" i="1"/>
  <c r="N877" i="1"/>
  <c r="J877" i="1"/>
  <c r="G877" i="1"/>
  <c r="D877" i="1"/>
  <c r="P876" i="1"/>
  <c r="N876" i="1"/>
  <c r="J876" i="1"/>
  <c r="G876" i="1"/>
  <c r="D876" i="1"/>
  <c r="P875" i="1"/>
  <c r="N875" i="1"/>
  <c r="J875" i="1"/>
  <c r="G875" i="1"/>
  <c r="D875" i="1"/>
  <c r="P874" i="1"/>
  <c r="N874" i="1"/>
  <c r="J874" i="1"/>
  <c r="G874" i="1"/>
  <c r="D874" i="1"/>
  <c r="P872" i="1"/>
  <c r="N872" i="1"/>
  <c r="J872" i="1"/>
  <c r="G872" i="1"/>
  <c r="D872" i="1"/>
  <c r="P871" i="1"/>
  <c r="N871" i="1"/>
  <c r="J871" i="1"/>
  <c r="G871" i="1"/>
  <c r="D871" i="1"/>
  <c r="P870" i="1"/>
  <c r="N870" i="1"/>
  <c r="J870" i="1"/>
  <c r="G870" i="1"/>
  <c r="D870" i="1"/>
  <c r="P869" i="1"/>
  <c r="N869" i="1"/>
  <c r="J869" i="1"/>
  <c r="G869" i="1"/>
  <c r="D869" i="1"/>
  <c r="P868" i="1"/>
  <c r="N868" i="1"/>
  <c r="J868" i="1"/>
  <c r="G868" i="1"/>
  <c r="D868" i="1"/>
  <c r="P867" i="1"/>
  <c r="N867" i="1"/>
  <c r="J867" i="1"/>
  <c r="G867" i="1"/>
  <c r="D867" i="1"/>
  <c r="P866" i="1"/>
  <c r="N866" i="1"/>
  <c r="J866" i="1"/>
  <c r="G866" i="1"/>
  <c r="D866" i="1"/>
  <c r="P865" i="1"/>
  <c r="N865" i="1"/>
  <c r="J865" i="1"/>
  <c r="G865" i="1"/>
  <c r="D865" i="1"/>
  <c r="P864" i="1"/>
  <c r="N864" i="1"/>
  <c r="J864" i="1"/>
  <c r="G864" i="1"/>
  <c r="D864" i="1"/>
  <c r="P863" i="1"/>
  <c r="N863" i="1"/>
  <c r="J863" i="1"/>
  <c r="G863" i="1"/>
  <c r="D863" i="1"/>
  <c r="P862" i="1"/>
  <c r="N862" i="1"/>
  <c r="J862" i="1"/>
  <c r="G862" i="1"/>
  <c r="D862" i="1"/>
  <c r="P861" i="1"/>
  <c r="N861" i="1"/>
  <c r="J861" i="1"/>
  <c r="G861" i="1"/>
  <c r="D861" i="1"/>
  <c r="P860" i="1"/>
  <c r="N860" i="1"/>
  <c r="J860" i="1"/>
  <c r="G860" i="1"/>
  <c r="D860" i="1"/>
  <c r="P859" i="1"/>
  <c r="N859" i="1"/>
  <c r="J859" i="1"/>
  <c r="G859" i="1"/>
  <c r="D859" i="1"/>
  <c r="P858" i="1"/>
  <c r="N858" i="1"/>
  <c r="J858" i="1"/>
  <c r="G858" i="1"/>
  <c r="D858" i="1"/>
  <c r="P857" i="1"/>
  <c r="N857" i="1"/>
  <c r="J857" i="1"/>
  <c r="G857" i="1"/>
  <c r="D857" i="1"/>
  <c r="P856" i="1"/>
  <c r="N856" i="1"/>
  <c r="J856" i="1"/>
  <c r="G856" i="1"/>
  <c r="D856" i="1"/>
  <c r="P855" i="1"/>
  <c r="N855" i="1"/>
  <c r="J855" i="1"/>
  <c r="G855" i="1"/>
  <c r="D855" i="1"/>
  <c r="P854" i="1"/>
  <c r="N854" i="1"/>
  <c r="J854" i="1"/>
  <c r="G854" i="1"/>
  <c r="D854" i="1"/>
  <c r="P853" i="1"/>
  <c r="N853" i="1"/>
  <c r="J853" i="1"/>
  <c r="G853" i="1"/>
  <c r="D853" i="1"/>
  <c r="P852" i="1"/>
  <c r="N852" i="1"/>
  <c r="J852" i="1"/>
  <c r="G852" i="1"/>
  <c r="D852" i="1"/>
  <c r="P851" i="1"/>
  <c r="N851" i="1"/>
  <c r="J851" i="1"/>
  <c r="G851" i="1"/>
  <c r="D851" i="1"/>
  <c r="P850" i="1"/>
  <c r="N850" i="1"/>
  <c r="J850" i="1"/>
  <c r="G850" i="1"/>
  <c r="D850" i="1"/>
  <c r="P849" i="1"/>
  <c r="N849" i="1"/>
  <c r="J849" i="1"/>
  <c r="G849" i="1"/>
  <c r="D849" i="1"/>
  <c r="P848" i="1"/>
  <c r="N848" i="1"/>
  <c r="J848" i="1"/>
  <c r="G848" i="1"/>
  <c r="D848" i="1"/>
  <c r="N846" i="1"/>
  <c r="P845" i="1"/>
  <c r="N845" i="1"/>
  <c r="J845" i="1"/>
  <c r="G845" i="1"/>
  <c r="D845" i="1"/>
  <c r="P844" i="1"/>
  <c r="N844" i="1"/>
  <c r="J844" i="1"/>
  <c r="G844" i="1"/>
  <c r="D844" i="1"/>
  <c r="D843" i="1"/>
  <c r="P842" i="1"/>
  <c r="N842" i="1"/>
  <c r="J842" i="1"/>
  <c r="G842" i="1"/>
  <c r="D842" i="1"/>
  <c r="D841" i="1"/>
  <c r="P840" i="1"/>
  <c r="N840" i="1"/>
  <c r="J840" i="1"/>
  <c r="G840" i="1"/>
  <c r="D840" i="1"/>
  <c r="P839" i="1"/>
  <c r="J839" i="1"/>
  <c r="G839" i="1"/>
  <c r="D839" i="1"/>
  <c r="P838" i="1"/>
  <c r="N838" i="1"/>
  <c r="J838" i="1"/>
  <c r="G838" i="1"/>
  <c r="D838" i="1"/>
  <c r="P837" i="1"/>
  <c r="N837" i="1"/>
  <c r="J837" i="1"/>
  <c r="G837" i="1"/>
  <c r="D837" i="1"/>
  <c r="P836" i="1"/>
  <c r="N836" i="1"/>
  <c r="J836" i="1"/>
  <c r="G836" i="1"/>
  <c r="D836" i="1"/>
  <c r="P835" i="1"/>
  <c r="N835" i="1"/>
  <c r="J835" i="1"/>
  <c r="G835" i="1"/>
  <c r="D835" i="1"/>
  <c r="P834" i="1"/>
  <c r="N834" i="1"/>
  <c r="J834" i="1"/>
  <c r="G834" i="1"/>
  <c r="D834" i="1"/>
  <c r="P833" i="1"/>
  <c r="N833" i="1"/>
  <c r="J833" i="1"/>
  <c r="G833" i="1"/>
  <c r="D833" i="1"/>
  <c r="P832" i="1"/>
  <c r="N832" i="1"/>
  <c r="J832" i="1"/>
  <c r="G832" i="1"/>
  <c r="D832" i="1"/>
  <c r="P831" i="1"/>
  <c r="N831" i="1"/>
  <c r="J831" i="1"/>
  <c r="G831" i="1"/>
  <c r="D831" i="1"/>
  <c r="P830" i="1"/>
  <c r="N830" i="1"/>
  <c r="J830" i="1"/>
  <c r="G830" i="1"/>
  <c r="D830" i="1"/>
  <c r="P829" i="1"/>
  <c r="N829" i="1"/>
  <c r="J829" i="1"/>
  <c r="G829" i="1"/>
  <c r="D829" i="1"/>
  <c r="P828" i="1"/>
  <c r="N828" i="1"/>
  <c r="J828" i="1"/>
  <c r="G828" i="1"/>
  <c r="D828" i="1"/>
  <c r="P827" i="1"/>
  <c r="N827" i="1"/>
  <c r="J827" i="1"/>
  <c r="G827" i="1"/>
  <c r="D827" i="1"/>
  <c r="P826" i="1"/>
  <c r="N826" i="1"/>
  <c r="J826" i="1"/>
  <c r="G826" i="1"/>
  <c r="D826" i="1"/>
  <c r="P825" i="1"/>
  <c r="N825" i="1"/>
  <c r="J825" i="1"/>
  <c r="G825" i="1"/>
  <c r="D825" i="1"/>
  <c r="P824" i="1"/>
  <c r="N824" i="1"/>
  <c r="J824" i="1"/>
  <c r="G824" i="1"/>
  <c r="D824" i="1"/>
  <c r="P823" i="1"/>
  <c r="N823" i="1"/>
  <c r="J823" i="1"/>
  <c r="G823" i="1"/>
  <c r="D823" i="1"/>
  <c r="P822" i="1"/>
  <c r="N822" i="1"/>
  <c r="J822" i="1"/>
  <c r="G822" i="1"/>
  <c r="D822" i="1"/>
  <c r="P820" i="1"/>
  <c r="N820" i="1"/>
  <c r="J820" i="1"/>
  <c r="G820" i="1"/>
  <c r="D820" i="1"/>
  <c r="P819" i="1"/>
  <c r="N819" i="1"/>
  <c r="J819" i="1"/>
  <c r="G819" i="1"/>
  <c r="D819" i="1"/>
  <c r="P817" i="1"/>
  <c r="N817" i="1"/>
  <c r="J817" i="1"/>
  <c r="G817" i="1"/>
  <c r="D817" i="1"/>
  <c r="P816" i="1"/>
  <c r="N816" i="1"/>
  <c r="J816" i="1"/>
  <c r="G816" i="1"/>
  <c r="D816" i="1"/>
  <c r="P815" i="1"/>
  <c r="N815" i="1"/>
  <c r="J815" i="1"/>
  <c r="G815" i="1"/>
  <c r="D815" i="1"/>
  <c r="N814" i="1"/>
  <c r="N813" i="1"/>
  <c r="P812" i="1"/>
  <c r="N812" i="1"/>
  <c r="J812" i="1"/>
  <c r="G812" i="1"/>
  <c r="D812" i="1"/>
  <c r="P811" i="1"/>
  <c r="N811" i="1"/>
  <c r="J811" i="1"/>
  <c r="G811" i="1"/>
  <c r="D811" i="1"/>
  <c r="P810" i="1"/>
  <c r="N810" i="1"/>
  <c r="J810" i="1"/>
  <c r="G810" i="1"/>
  <c r="D810" i="1"/>
  <c r="P809" i="1"/>
  <c r="N809" i="1"/>
  <c r="J809" i="1"/>
  <c r="G809" i="1"/>
  <c r="D809" i="1"/>
  <c r="P807" i="1"/>
  <c r="N807" i="1"/>
  <c r="J807" i="1"/>
  <c r="G807" i="1"/>
  <c r="D807" i="1"/>
  <c r="P806" i="1"/>
  <c r="N806" i="1"/>
  <c r="J806" i="1"/>
  <c r="G806" i="1"/>
  <c r="D806" i="1"/>
  <c r="P805" i="1"/>
  <c r="N805" i="1"/>
  <c r="J805" i="1"/>
  <c r="G805" i="1"/>
  <c r="D805" i="1"/>
  <c r="P804" i="1"/>
  <c r="N804" i="1"/>
  <c r="J804" i="1"/>
  <c r="G804" i="1"/>
  <c r="D804" i="1"/>
  <c r="P803" i="1"/>
  <c r="N803" i="1"/>
  <c r="J803" i="1"/>
  <c r="G803" i="1"/>
  <c r="D803" i="1"/>
  <c r="P802" i="1"/>
  <c r="N802" i="1"/>
  <c r="J802" i="1"/>
  <c r="G802" i="1"/>
  <c r="D802" i="1"/>
  <c r="P801" i="1"/>
  <c r="N801" i="1"/>
  <c r="J801" i="1"/>
  <c r="G801" i="1"/>
  <c r="D801" i="1"/>
  <c r="P800" i="1"/>
  <c r="N800" i="1"/>
  <c r="J800" i="1"/>
  <c r="G800" i="1"/>
  <c r="D800" i="1"/>
  <c r="P799" i="1"/>
  <c r="N799" i="1"/>
  <c r="J799" i="1"/>
  <c r="G799" i="1"/>
  <c r="D799" i="1"/>
  <c r="P797" i="1"/>
  <c r="N797" i="1"/>
  <c r="J797" i="1"/>
  <c r="G797" i="1"/>
  <c r="D797" i="1"/>
  <c r="P796" i="1"/>
  <c r="N796" i="1"/>
  <c r="J796" i="1"/>
  <c r="G796" i="1"/>
  <c r="D796" i="1"/>
  <c r="P795" i="1"/>
  <c r="N795" i="1"/>
  <c r="J795" i="1"/>
  <c r="G795" i="1"/>
  <c r="D795" i="1"/>
  <c r="P793" i="1"/>
  <c r="N793" i="1"/>
  <c r="J793" i="1"/>
  <c r="G793" i="1"/>
  <c r="D793" i="1"/>
  <c r="P791" i="1"/>
  <c r="N791" i="1"/>
  <c r="J791" i="1"/>
  <c r="G791" i="1"/>
  <c r="D791" i="1"/>
  <c r="P789" i="1"/>
  <c r="N789" i="1"/>
  <c r="J789" i="1"/>
  <c r="G789" i="1"/>
  <c r="D789" i="1"/>
  <c r="P788" i="1"/>
  <c r="N788" i="1"/>
  <c r="J788" i="1"/>
  <c r="G788" i="1"/>
  <c r="D788" i="1"/>
  <c r="P787" i="1"/>
  <c r="N787" i="1"/>
  <c r="J787" i="1"/>
  <c r="G787" i="1"/>
  <c r="D787" i="1"/>
  <c r="P786" i="1"/>
  <c r="N786" i="1"/>
  <c r="J786" i="1"/>
  <c r="G786" i="1"/>
  <c r="D786" i="1"/>
  <c r="P785" i="1"/>
  <c r="N785" i="1"/>
  <c r="J785" i="1"/>
  <c r="G785" i="1"/>
  <c r="D785" i="1"/>
  <c r="P784" i="1"/>
  <c r="N784" i="1"/>
  <c r="J784" i="1"/>
  <c r="G784" i="1"/>
  <c r="D784" i="1"/>
  <c r="P783" i="1"/>
  <c r="N783" i="1"/>
  <c r="J783" i="1"/>
  <c r="G783" i="1"/>
  <c r="D783" i="1"/>
  <c r="P782" i="1"/>
  <c r="N782" i="1"/>
  <c r="J782" i="1"/>
  <c r="G782" i="1"/>
  <c r="D782" i="1"/>
  <c r="P781" i="1"/>
  <c r="N781" i="1"/>
  <c r="J781" i="1"/>
  <c r="G781" i="1"/>
  <c r="D781" i="1"/>
  <c r="P780" i="1"/>
  <c r="N780" i="1"/>
  <c r="J780" i="1"/>
  <c r="G780" i="1"/>
  <c r="D780" i="1"/>
  <c r="P779" i="1"/>
  <c r="N779" i="1"/>
  <c r="J779" i="1"/>
  <c r="G779" i="1"/>
  <c r="D779" i="1"/>
  <c r="P777" i="1"/>
  <c r="J777" i="1"/>
  <c r="G777" i="1"/>
  <c r="D777" i="1"/>
  <c r="P775" i="1"/>
  <c r="N775" i="1"/>
  <c r="J775" i="1"/>
  <c r="G775" i="1"/>
  <c r="D775" i="1"/>
  <c r="P774" i="1"/>
  <c r="N774" i="1"/>
  <c r="J774" i="1"/>
  <c r="G774" i="1"/>
  <c r="D774" i="1"/>
  <c r="P773" i="1"/>
  <c r="N773" i="1"/>
  <c r="J773" i="1"/>
  <c r="G773" i="1"/>
  <c r="D773" i="1"/>
  <c r="P772" i="1"/>
  <c r="N772" i="1"/>
  <c r="J772" i="1"/>
  <c r="G772" i="1"/>
  <c r="D772" i="1"/>
  <c r="P771" i="1"/>
  <c r="N771" i="1"/>
  <c r="J771" i="1"/>
  <c r="G771" i="1"/>
  <c r="D771" i="1"/>
  <c r="P770" i="1"/>
  <c r="N770" i="1"/>
  <c r="J770" i="1"/>
  <c r="G770" i="1"/>
  <c r="D770" i="1"/>
  <c r="P769" i="1"/>
  <c r="N769" i="1"/>
  <c r="J769" i="1"/>
  <c r="G769" i="1"/>
  <c r="D769" i="1"/>
  <c r="P768" i="1"/>
  <c r="N768" i="1"/>
  <c r="J768" i="1"/>
  <c r="G768" i="1"/>
  <c r="D768" i="1"/>
  <c r="P767" i="1"/>
  <c r="N767" i="1"/>
  <c r="J767" i="1"/>
  <c r="G767" i="1"/>
  <c r="D767" i="1"/>
  <c r="P766" i="1"/>
  <c r="N766" i="1"/>
  <c r="J766" i="1"/>
  <c r="G766" i="1"/>
  <c r="D766" i="1"/>
  <c r="P765" i="1"/>
  <c r="N765" i="1"/>
  <c r="J765" i="1"/>
  <c r="G765" i="1"/>
  <c r="D765" i="1"/>
  <c r="P764" i="1"/>
  <c r="N764" i="1"/>
  <c r="J764" i="1"/>
  <c r="G764" i="1"/>
  <c r="D764" i="1"/>
  <c r="P763" i="1"/>
  <c r="N763" i="1"/>
  <c r="J763" i="1"/>
  <c r="G763" i="1"/>
  <c r="D763" i="1"/>
  <c r="P762" i="1"/>
  <c r="N762" i="1"/>
  <c r="J762" i="1"/>
  <c r="G762" i="1"/>
  <c r="D762" i="1"/>
  <c r="P761" i="1"/>
  <c r="N761" i="1"/>
  <c r="J761" i="1"/>
  <c r="G761" i="1"/>
  <c r="D761" i="1"/>
  <c r="P760" i="1"/>
  <c r="N760" i="1"/>
  <c r="J760" i="1"/>
  <c r="G760" i="1"/>
  <c r="D760" i="1"/>
  <c r="P759" i="1"/>
  <c r="N759" i="1"/>
  <c r="J759" i="1"/>
  <c r="G759" i="1"/>
  <c r="D759" i="1"/>
  <c r="P758" i="1"/>
  <c r="N758" i="1"/>
  <c r="J758" i="1"/>
  <c r="G758" i="1"/>
  <c r="D758" i="1"/>
  <c r="P757" i="1"/>
  <c r="N757" i="1"/>
  <c r="J757" i="1"/>
  <c r="G757" i="1"/>
  <c r="D757" i="1"/>
  <c r="P755" i="1"/>
  <c r="N755" i="1"/>
  <c r="J755" i="1"/>
  <c r="G755" i="1"/>
  <c r="D755" i="1"/>
  <c r="P754" i="1"/>
  <c r="N754" i="1"/>
  <c r="J754" i="1"/>
  <c r="G754" i="1"/>
  <c r="D754" i="1"/>
  <c r="P753" i="1"/>
  <c r="N753" i="1"/>
  <c r="J753" i="1"/>
  <c r="G753" i="1"/>
  <c r="D753" i="1"/>
  <c r="P752" i="1"/>
  <c r="N752" i="1"/>
  <c r="J752" i="1"/>
  <c r="G752" i="1"/>
  <c r="D752" i="1"/>
  <c r="P751" i="1"/>
  <c r="N751" i="1"/>
  <c r="J751" i="1"/>
  <c r="G751" i="1"/>
  <c r="D751" i="1"/>
  <c r="P750" i="1"/>
  <c r="N750" i="1"/>
  <c r="J750" i="1"/>
  <c r="G750" i="1"/>
  <c r="D750" i="1"/>
  <c r="P749" i="1"/>
  <c r="N749" i="1"/>
  <c r="J749" i="1"/>
  <c r="G749" i="1"/>
  <c r="D749" i="1"/>
  <c r="P748" i="1"/>
  <c r="N748" i="1"/>
  <c r="J748" i="1"/>
  <c r="G748" i="1"/>
  <c r="D748" i="1"/>
  <c r="P747" i="1"/>
  <c r="N747" i="1"/>
  <c r="J747" i="1"/>
  <c r="G747" i="1"/>
  <c r="D747" i="1"/>
  <c r="P746" i="1"/>
  <c r="N746" i="1"/>
  <c r="J746" i="1"/>
  <c r="G746" i="1"/>
  <c r="D746" i="1"/>
  <c r="P745" i="1"/>
  <c r="N745" i="1"/>
  <c r="J745" i="1"/>
  <c r="G745" i="1"/>
  <c r="D745" i="1"/>
  <c r="P744" i="1"/>
  <c r="N744" i="1"/>
  <c r="J744" i="1"/>
  <c r="G744" i="1"/>
  <c r="D744" i="1"/>
  <c r="P743" i="1"/>
  <c r="N743" i="1"/>
  <c r="J743" i="1"/>
  <c r="G743" i="1"/>
  <c r="D743" i="1"/>
  <c r="P742" i="1"/>
  <c r="N742" i="1"/>
  <c r="J742" i="1"/>
  <c r="G742" i="1"/>
  <c r="D742" i="1"/>
  <c r="P741" i="1"/>
  <c r="N741" i="1"/>
  <c r="J741" i="1"/>
  <c r="G741" i="1"/>
  <c r="D741" i="1"/>
  <c r="P739" i="1"/>
  <c r="N739" i="1"/>
  <c r="J739" i="1"/>
  <c r="G739" i="1"/>
  <c r="D739" i="1"/>
  <c r="P738" i="1"/>
  <c r="N738" i="1"/>
  <c r="J738" i="1"/>
  <c r="G738" i="1"/>
  <c r="D738" i="1"/>
  <c r="P737" i="1"/>
  <c r="N737" i="1"/>
  <c r="J737" i="1"/>
  <c r="G737" i="1"/>
  <c r="D737" i="1"/>
  <c r="P736" i="1"/>
  <c r="N736" i="1"/>
  <c r="J736" i="1"/>
  <c r="G736" i="1"/>
  <c r="D736" i="1"/>
  <c r="P734" i="1"/>
  <c r="N734" i="1"/>
  <c r="J734" i="1"/>
  <c r="G734" i="1"/>
  <c r="D734" i="1"/>
  <c r="P733" i="1"/>
  <c r="N733" i="1"/>
  <c r="J733" i="1"/>
  <c r="G733" i="1"/>
  <c r="D733" i="1"/>
  <c r="P731" i="1"/>
  <c r="N731" i="1"/>
  <c r="J731" i="1"/>
  <c r="G731" i="1"/>
  <c r="D731" i="1"/>
  <c r="P730" i="1"/>
  <c r="N730" i="1"/>
  <c r="J730" i="1"/>
  <c r="G730" i="1"/>
  <c r="D730" i="1"/>
  <c r="P729" i="1"/>
  <c r="N729" i="1"/>
  <c r="J729" i="1"/>
  <c r="G729" i="1"/>
  <c r="D729" i="1"/>
  <c r="P727" i="1"/>
  <c r="N727" i="1"/>
  <c r="J727" i="1"/>
  <c r="G727" i="1"/>
  <c r="D727" i="1"/>
  <c r="P726" i="1"/>
  <c r="N726" i="1"/>
  <c r="J726" i="1"/>
  <c r="G726" i="1"/>
  <c r="D726" i="1"/>
  <c r="P725" i="1"/>
  <c r="N725" i="1"/>
  <c r="J725" i="1"/>
  <c r="G725" i="1"/>
  <c r="D725" i="1"/>
  <c r="P724" i="1"/>
  <c r="N724" i="1"/>
  <c r="J724" i="1"/>
  <c r="G724" i="1"/>
  <c r="D724" i="1"/>
  <c r="P723" i="1"/>
  <c r="N723" i="1"/>
  <c r="J723" i="1"/>
  <c r="G723" i="1"/>
  <c r="D723" i="1"/>
  <c r="P722" i="1"/>
  <c r="N722" i="1"/>
  <c r="J722" i="1"/>
  <c r="G722" i="1"/>
  <c r="D722" i="1"/>
  <c r="P721" i="1"/>
  <c r="N721" i="1"/>
  <c r="J721" i="1"/>
  <c r="G721" i="1"/>
  <c r="D721" i="1"/>
  <c r="P720" i="1"/>
  <c r="N720" i="1"/>
  <c r="J720" i="1"/>
  <c r="G720" i="1"/>
  <c r="D720" i="1"/>
  <c r="P719" i="1"/>
  <c r="N719" i="1"/>
  <c r="J719" i="1"/>
  <c r="G719" i="1"/>
  <c r="D719" i="1"/>
  <c r="P718" i="1"/>
  <c r="N718" i="1"/>
  <c r="J718" i="1"/>
  <c r="G718" i="1"/>
  <c r="D718" i="1"/>
  <c r="P717" i="1"/>
  <c r="N717" i="1"/>
  <c r="J717" i="1"/>
  <c r="G717" i="1"/>
  <c r="D717" i="1"/>
  <c r="P716" i="1"/>
  <c r="N716" i="1"/>
  <c r="J716" i="1"/>
  <c r="G716" i="1"/>
  <c r="D716" i="1"/>
  <c r="P715" i="1"/>
  <c r="N715" i="1"/>
  <c r="J715" i="1"/>
  <c r="G715" i="1"/>
  <c r="D715" i="1"/>
  <c r="P714" i="1"/>
  <c r="N714" i="1"/>
  <c r="J714" i="1"/>
  <c r="G714" i="1"/>
  <c r="D714" i="1"/>
  <c r="P712" i="1"/>
  <c r="N712" i="1"/>
  <c r="J712" i="1"/>
  <c r="G712" i="1"/>
  <c r="D712" i="1"/>
  <c r="P711" i="1"/>
  <c r="N711" i="1"/>
  <c r="J711" i="1"/>
  <c r="G711" i="1"/>
  <c r="D711" i="1"/>
  <c r="P710" i="1"/>
  <c r="N710" i="1"/>
  <c r="J710" i="1"/>
  <c r="G710" i="1"/>
  <c r="D710" i="1"/>
  <c r="P708" i="1"/>
  <c r="N708" i="1"/>
  <c r="J708" i="1"/>
  <c r="G708" i="1"/>
  <c r="D708" i="1"/>
  <c r="P707" i="1"/>
  <c r="N707" i="1"/>
  <c r="J707" i="1"/>
  <c r="G707" i="1"/>
  <c r="D707" i="1"/>
  <c r="P706" i="1"/>
  <c r="N706" i="1"/>
  <c r="J706" i="1"/>
  <c r="G706" i="1"/>
  <c r="D706" i="1"/>
  <c r="P705" i="1"/>
  <c r="N705" i="1"/>
  <c r="J705" i="1"/>
  <c r="G705" i="1"/>
  <c r="D705" i="1"/>
  <c r="P704" i="1"/>
  <c r="N704" i="1"/>
  <c r="J704" i="1"/>
  <c r="G704" i="1"/>
  <c r="D704" i="1"/>
  <c r="P703" i="1"/>
  <c r="N703" i="1"/>
  <c r="J703" i="1"/>
  <c r="G703" i="1"/>
  <c r="D703" i="1"/>
  <c r="P701" i="1"/>
  <c r="N701" i="1"/>
  <c r="J701" i="1"/>
  <c r="G701" i="1"/>
  <c r="D701" i="1"/>
  <c r="P700" i="1"/>
  <c r="N700" i="1"/>
  <c r="J700" i="1"/>
  <c r="G700" i="1"/>
  <c r="D700" i="1"/>
  <c r="P697" i="1"/>
  <c r="N697" i="1"/>
  <c r="J697" i="1"/>
  <c r="G697" i="1"/>
  <c r="D697" i="1"/>
  <c r="P695" i="1"/>
  <c r="N695" i="1"/>
  <c r="J695" i="1"/>
  <c r="G695" i="1"/>
  <c r="D695" i="1"/>
  <c r="P693" i="1"/>
  <c r="N693" i="1"/>
  <c r="J693" i="1"/>
  <c r="G693" i="1"/>
  <c r="D693" i="1"/>
  <c r="P692" i="1"/>
  <c r="N692" i="1"/>
  <c r="J692" i="1"/>
  <c r="G692" i="1"/>
  <c r="D692" i="1"/>
  <c r="P690" i="1"/>
  <c r="N690" i="1"/>
  <c r="J690" i="1"/>
  <c r="G690" i="1"/>
  <c r="D690" i="1"/>
  <c r="P689" i="1"/>
  <c r="N689" i="1"/>
  <c r="J689" i="1"/>
  <c r="G689" i="1"/>
  <c r="D689" i="1"/>
  <c r="P688" i="1"/>
  <c r="N688" i="1"/>
  <c r="J688" i="1"/>
  <c r="G688" i="1"/>
  <c r="D688" i="1"/>
  <c r="P687" i="1"/>
  <c r="N687" i="1"/>
  <c r="J687" i="1"/>
  <c r="G687" i="1"/>
  <c r="D687" i="1"/>
  <c r="P686" i="1"/>
  <c r="N686" i="1"/>
  <c r="J686" i="1"/>
  <c r="G686" i="1"/>
  <c r="D686" i="1"/>
  <c r="P685" i="1"/>
  <c r="N685" i="1"/>
  <c r="J685" i="1"/>
  <c r="G685" i="1"/>
  <c r="D685" i="1"/>
  <c r="P684" i="1"/>
  <c r="N684" i="1"/>
  <c r="J684" i="1"/>
  <c r="G684" i="1"/>
  <c r="D684" i="1"/>
  <c r="P682" i="1"/>
  <c r="N682" i="1"/>
  <c r="J682" i="1"/>
  <c r="G682" i="1"/>
  <c r="D682" i="1"/>
  <c r="P681" i="1"/>
  <c r="N681" i="1"/>
  <c r="J681" i="1"/>
  <c r="G681" i="1"/>
  <c r="D681" i="1"/>
  <c r="P679" i="1"/>
  <c r="N679" i="1"/>
  <c r="J679" i="1"/>
  <c r="G679" i="1"/>
  <c r="D679" i="1"/>
  <c r="P678" i="1"/>
  <c r="N678" i="1"/>
  <c r="J678" i="1"/>
  <c r="G678" i="1"/>
  <c r="D678" i="1"/>
  <c r="P676" i="1"/>
  <c r="N676" i="1"/>
  <c r="J676" i="1"/>
  <c r="G676" i="1"/>
  <c r="D676" i="1"/>
  <c r="P675" i="1"/>
  <c r="N675" i="1"/>
  <c r="J675" i="1"/>
  <c r="G675" i="1"/>
  <c r="D675" i="1"/>
  <c r="P674" i="1"/>
  <c r="N674" i="1"/>
  <c r="J674" i="1"/>
  <c r="G674" i="1"/>
  <c r="D674" i="1"/>
  <c r="P673" i="1"/>
  <c r="N673" i="1"/>
  <c r="J673" i="1"/>
  <c r="G673" i="1"/>
  <c r="D673" i="1"/>
  <c r="P672" i="1"/>
  <c r="N672" i="1"/>
  <c r="J672" i="1"/>
  <c r="G672" i="1"/>
  <c r="D672" i="1"/>
  <c r="P670" i="1"/>
  <c r="N670" i="1"/>
  <c r="J670" i="1"/>
  <c r="G670" i="1"/>
  <c r="D670" i="1"/>
  <c r="P669" i="1"/>
  <c r="N669" i="1"/>
  <c r="J669" i="1"/>
  <c r="G669" i="1"/>
  <c r="D669" i="1"/>
  <c r="P668" i="1"/>
  <c r="N668" i="1"/>
  <c r="J668" i="1"/>
  <c r="G668" i="1"/>
  <c r="D668" i="1"/>
  <c r="P667" i="1"/>
  <c r="N667" i="1"/>
  <c r="J667" i="1"/>
  <c r="G667" i="1"/>
  <c r="D667" i="1"/>
  <c r="P666" i="1"/>
  <c r="N666" i="1"/>
  <c r="J666" i="1"/>
  <c r="G666" i="1"/>
  <c r="D666" i="1"/>
  <c r="P665" i="1"/>
  <c r="N665" i="1"/>
  <c r="J665" i="1"/>
  <c r="G665" i="1"/>
  <c r="D665" i="1"/>
  <c r="P664" i="1"/>
  <c r="N664" i="1"/>
  <c r="J664" i="1"/>
  <c r="G664" i="1"/>
  <c r="D664" i="1"/>
  <c r="P663" i="1"/>
  <c r="N663" i="1"/>
  <c r="J663" i="1"/>
  <c r="G663" i="1"/>
  <c r="D663" i="1"/>
  <c r="P662" i="1"/>
  <c r="N662" i="1"/>
  <c r="J662" i="1"/>
  <c r="G662" i="1"/>
  <c r="D662" i="1"/>
  <c r="P661" i="1"/>
  <c r="N661" i="1"/>
  <c r="J661" i="1"/>
  <c r="G661" i="1"/>
  <c r="D661" i="1"/>
  <c r="P659" i="1"/>
  <c r="N659" i="1"/>
  <c r="J659" i="1"/>
  <c r="G659" i="1"/>
  <c r="D659" i="1"/>
  <c r="P658" i="1"/>
  <c r="N658" i="1"/>
  <c r="J658" i="1"/>
  <c r="G658" i="1"/>
  <c r="D658" i="1"/>
  <c r="P657" i="1"/>
  <c r="N657" i="1"/>
  <c r="J657" i="1"/>
  <c r="G657" i="1"/>
  <c r="D657" i="1"/>
  <c r="P656" i="1"/>
  <c r="N656" i="1"/>
  <c r="J656" i="1"/>
  <c r="G656" i="1"/>
  <c r="D656" i="1"/>
  <c r="P655" i="1"/>
  <c r="N655" i="1"/>
  <c r="J655" i="1"/>
  <c r="G655" i="1"/>
  <c r="D655" i="1"/>
  <c r="P654" i="1"/>
  <c r="N654" i="1"/>
  <c r="J654" i="1"/>
  <c r="G654" i="1"/>
  <c r="D654" i="1"/>
  <c r="P653" i="1"/>
  <c r="N653" i="1"/>
  <c r="J653" i="1"/>
  <c r="G653" i="1"/>
  <c r="D653" i="1"/>
  <c r="P651" i="1"/>
  <c r="N651" i="1"/>
  <c r="J651" i="1"/>
  <c r="G651" i="1"/>
  <c r="D651" i="1"/>
  <c r="P650" i="1"/>
  <c r="N650" i="1"/>
  <c r="J650" i="1"/>
  <c r="G650" i="1"/>
  <c r="D650" i="1"/>
  <c r="P649" i="1"/>
  <c r="N649" i="1"/>
  <c r="J649" i="1"/>
  <c r="G649" i="1"/>
  <c r="D649" i="1"/>
  <c r="P648" i="1"/>
  <c r="N648" i="1"/>
  <c r="J648" i="1"/>
  <c r="G648" i="1"/>
  <c r="D648" i="1"/>
  <c r="P647" i="1"/>
  <c r="N647" i="1"/>
  <c r="J647" i="1"/>
  <c r="G647" i="1"/>
  <c r="D647" i="1"/>
  <c r="P646" i="1"/>
  <c r="N646" i="1"/>
  <c r="J646" i="1"/>
  <c r="G646" i="1"/>
  <c r="D646" i="1"/>
  <c r="P645" i="1"/>
  <c r="N645" i="1"/>
  <c r="J645" i="1"/>
  <c r="G645" i="1"/>
  <c r="D645" i="1"/>
  <c r="P644" i="1"/>
  <c r="N644" i="1"/>
  <c r="J644" i="1"/>
  <c r="G644" i="1"/>
  <c r="D644" i="1"/>
  <c r="P643" i="1"/>
  <c r="N643" i="1"/>
  <c r="J643" i="1"/>
  <c r="G643" i="1"/>
  <c r="D643" i="1"/>
  <c r="P642" i="1"/>
  <c r="N642" i="1"/>
  <c r="J642" i="1"/>
  <c r="G642" i="1"/>
  <c r="D642" i="1"/>
  <c r="P641" i="1"/>
  <c r="N641" i="1"/>
  <c r="J641" i="1"/>
  <c r="G641" i="1"/>
  <c r="D641" i="1"/>
  <c r="P640" i="1"/>
  <c r="N640" i="1"/>
  <c r="J640" i="1"/>
  <c r="G640" i="1"/>
  <c r="D640" i="1"/>
  <c r="P639" i="1"/>
  <c r="N639" i="1"/>
  <c r="J639" i="1"/>
  <c r="G639" i="1"/>
  <c r="D639" i="1"/>
  <c r="P636" i="1"/>
  <c r="N636" i="1"/>
  <c r="J636" i="1"/>
  <c r="G636" i="1"/>
  <c r="D636" i="1"/>
  <c r="P635" i="1"/>
  <c r="N635" i="1"/>
  <c r="J635" i="1"/>
  <c r="G635" i="1"/>
  <c r="D635" i="1"/>
  <c r="P634" i="1"/>
  <c r="N634" i="1"/>
  <c r="J634" i="1"/>
  <c r="G634" i="1"/>
  <c r="D634" i="1"/>
  <c r="P629" i="1"/>
  <c r="N629" i="1"/>
  <c r="J629" i="1"/>
  <c r="G629" i="1"/>
  <c r="D629" i="1"/>
  <c r="P627" i="1"/>
  <c r="N627" i="1"/>
  <c r="J627" i="1"/>
  <c r="G627" i="1"/>
  <c r="D627" i="1"/>
  <c r="P626" i="1"/>
  <c r="N626" i="1"/>
  <c r="J626" i="1"/>
  <c r="G626" i="1"/>
  <c r="D626" i="1"/>
  <c r="P625" i="1"/>
  <c r="N625" i="1"/>
  <c r="J625" i="1"/>
  <c r="G625" i="1"/>
  <c r="D625" i="1"/>
  <c r="D624" i="1"/>
  <c r="P623" i="1"/>
  <c r="N623" i="1"/>
  <c r="J623" i="1"/>
  <c r="G623" i="1"/>
  <c r="D623" i="1"/>
  <c r="P621" i="1"/>
  <c r="N621" i="1"/>
  <c r="J621" i="1"/>
  <c r="G621" i="1"/>
  <c r="D621" i="1"/>
  <c r="P620" i="1"/>
  <c r="N620" i="1"/>
  <c r="J620" i="1"/>
  <c r="G620" i="1"/>
  <c r="D620" i="1"/>
  <c r="P619" i="1"/>
  <c r="N619" i="1"/>
  <c r="J619" i="1"/>
  <c r="G619" i="1"/>
  <c r="D619" i="1"/>
  <c r="D618" i="1"/>
  <c r="P617" i="1"/>
  <c r="N617" i="1"/>
  <c r="J617" i="1"/>
  <c r="G617" i="1"/>
  <c r="D617" i="1"/>
  <c r="P615" i="1"/>
  <c r="N615" i="1"/>
  <c r="J615" i="1"/>
  <c r="G615" i="1"/>
  <c r="D615" i="1"/>
  <c r="P614" i="1"/>
  <c r="N614" i="1"/>
  <c r="J614" i="1"/>
  <c r="G614" i="1"/>
  <c r="D614" i="1"/>
  <c r="P613" i="1"/>
  <c r="N613" i="1"/>
  <c r="J613" i="1"/>
  <c r="G613" i="1"/>
  <c r="D613" i="1"/>
  <c r="P612" i="1"/>
  <c r="N612" i="1"/>
  <c r="J612" i="1"/>
  <c r="G612" i="1"/>
  <c r="D612" i="1"/>
  <c r="P611" i="1"/>
  <c r="N611" i="1"/>
  <c r="J611" i="1"/>
  <c r="G611" i="1"/>
  <c r="D611" i="1"/>
  <c r="P610" i="1"/>
  <c r="N610" i="1"/>
  <c r="J610" i="1"/>
  <c r="G610" i="1"/>
  <c r="D610" i="1"/>
  <c r="P609" i="1"/>
  <c r="N609" i="1"/>
  <c r="J609" i="1"/>
  <c r="G609" i="1"/>
  <c r="D609" i="1"/>
  <c r="P608" i="1"/>
  <c r="N608" i="1"/>
  <c r="J608" i="1"/>
  <c r="G608" i="1"/>
  <c r="D608" i="1"/>
  <c r="P606" i="1"/>
  <c r="N606" i="1"/>
  <c r="J606" i="1"/>
  <c r="G606" i="1"/>
  <c r="D606" i="1"/>
  <c r="P605" i="1"/>
  <c r="N605" i="1"/>
  <c r="J605" i="1"/>
  <c r="G605" i="1"/>
  <c r="D605" i="1"/>
  <c r="P604" i="1"/>
  <c r="N604" i="1"/>
  <c r="J604" i="1"/>
  <c r="G604" i="1"/>
  <c r="D604" i="1"/>
  <c r="P602" i="1"/>
  <c r="N602" i="1"/>
  <c r="J602" i="1"/>
  <c r="G602" i="1"/>
  <c r="D602" i="1"/>
  <c r="P601" i="1"/>
  <c r="N601" i="1"/>
  <c r="J601" i="1"/>
  <c r="G601" i="1"/>
  <c r="D601" i="1"/>
  <c r="P600" i="1"/>
  <c r="N600" i="1"/>
  <c r="J600" i="1"/>
  <c r="G600" i="1"/>
  <c r="D600" i="1"/>
  <c r="P599" i="1"/>
  <c r="N599" i="1"/>
  <c r="J599" i="1"/>
  <c r="G599" i="1"/>
  <c r="D599" i="1"/>
  <c r="P598" i="1"/>
  <c r="N598" i="1"/>
  <c r="J598" i="1"/>
  <c r="G598" i="1"/>
  <c r="D598" i="1"/>
  <c r="P597" i="1"/>
  <c r="N597" i="1"/>
  <c r="J597" i="1"/>
  <c r="G597" i="1"/>
  <c r="D597" i="1"/>
  <c r="P596" i="1"/>
  <c r="N596" i="1"/>
  <c r="J596" i="1"/>
  <c r="G596" i="1"/>
  <c r="D596" i="1"/>
  <c r="P595" i="1"/>
  <c r="N595" i="1"/>
  <c r="J595" i="1"/>
  <c r="G595" i="1"/>
  <c r="D595" i="1"/>
  <c r="P594" i="1"/>
  <c r="N594" i="1"/>
  <c r="J594" i="1"/>
  <c r="G594" i="1"/>
  <c r="D594" i="1"/>
  <c r="P593" i="1"/>
  <c r="N593" i="1"/>
  <c r="J593" i="1"/>
  <c r="G593" i="1"/>
  <c r="D593" i="1"/>
  <c r="P592" i="1"/>
  <c r="N592" i="1"/>
  <c r="J592" i="1"/>
  <c r="G592" i="1"/>
  <c r="D592" i="1"/>
  <c r="P591" i="1"/>
  <c r="N591" i="1"/>
  <c r="J591" i="1"/>
  <c r="G591" i="1"/>
  <c r="D591" i="1"/>
  <c r="P590" i="1"/>
  <c r="N590" i="1"/>
  <c r="J590" i="1"/>
  <c r="G590" i="1"/>
  <c r="D590" i="1"/>
  <c r="P589" i="1"/>
  <c r="N589" i="1"/>
  <c r="J589" i="1"/>
  <c r="G589" i="1"/>
  <c r="D589" i="1"/>
  <c r="P588" i="1"/>
  <c r="N588" i="1"/>
  <c r="J588" i="1"/>
  <c r="G588" i="1"/>
  <c r="D588" i="1"/>
  <c r="P587" i="1"/>
  <c r="N587" i="1"/>
  <c r="J587" i="1"/>
  <c r="G587" i="1"/>
  <c r="D587" i="1"/>
  <c r="P586" i="1"/>
  <c r="N586" i="1"/>
  <c r="J586" i="1"/>
  <c r="G586" i="1"/>
  <c r="D586" i="1"/>
  <c r="P585" i="1"/>
  <c r="N585" i="1"/>
  <c r="J585" i="1"/>
  <c r="G585" i="1"/>
  <c r="D585" i="1"/>
  <c r="P584" i="1"/>
  <c r="N584" i="1"/>
  <c r="J584" i="1"/>
  <c r="G584" i="1"/>
  <c r="D584" i="1"/>
  <c r="P583" i="1"/>
  <c r="N583" i="1"/>
  <c r="J583" i="1"/>
  <c r="G583" i="1"/>
  <c r="D583" i="1"/>
  <c r="P582" i="1"/>
  <c r="N582" i="1"/>
  <c r="J582" i="1"/>
  <c r="G582" i="1"/>
  <c r="D582" i="1"/>
  <c r="P581" i="1"/>
  <c r="N581" i="1"/>
  <c r="J581" i="1"/>
  <c r="G581" i="1"/>
  <c r="D581" i="1"/>
  <c r="P580" i="1"/>
  <c r="N580" i="1"/>
  <c r="J580" i="1"/>
  <c r="G580" i="1"/>
  <c r="D580" i="1"/>
  <c r="P579" i="1"/>
  <c r="N579" i="1"/>
  <c r="J579" i="1"/>
  <c r="G579" i="1"/>
  <c r="D579" i="1"/>
  <c r="P578" i="1"/>
  <c r="N578" i="1"/>
  <c r="J578" i="1"/>
  <c r="G578" i="1"/>
  <c r="D578" i="1"/>
  <c r="P577" i="1"/>
  <c r="N577" i="1"/>
  <c r="J577" i="1"/>
  <c r="G577" i="1"/>
  <c r="D577" i="1"/>
  <c r="P576" i="1"/>
  <c r="N576" i="1"/>
  <c r="J576" i="1"/>
  <c r="G576" i="1"/>
  <c r="D576" i="1"/>
  <c r="P575" i="1"/>
  <c r="N575" i="1"/>
  <c r="J575" i="1"/>
  <c r="G575" i="1"/>
  <c r="D575" i="1"/>
  <c r="P574" i="1"/>
  <c r="N574" i="1"/>
  <c r="J574" i="1"/>
  <c r="G574" i="1"/>
  <c r="D574" i="1"/>
  <c r="P573" i="1"/>
  <c r="N573" i="1"/>
  <c r="J573" i="1"/>
  <c r="G573" i="1"/>
  <c r="D573" i="1"/>
  <c r="P572" i="1"/>
  <c r="N572" i="1"/>
  <c r="J572" i="1"/>
  <c r="G572" i="1"/>
  <c r="D572" i="1"/>
  <c r="P571" i="1"/>
  <c r="N571" i="1"/>
  <c r="J571" i="1"/>
  <c r="G571" i="1"/>
  <c r="D571" i="1"/>
  <c r="P570" i="1"/>
  <c r="N570" i="1"/>
  <c r="J570" i="1"/>
  <c r="G570" i="1"/>
  <c r="D570" i="1"/>
  <c r="P569" i="1"/>
  <c r="N569" i="1"/>
  <c r="J569" i="1"/>
  <c r="G569" i="1"/>
  <c r="D569" i="1"/>
  <c r="P568" i="1"/>
  <c r="N568" i="1"/>
  <c r="J568" i="1"/>
  <c r="G568" i="1"/>
  <c r="D568" i="1"/>
  <c r="P567" i="1"/>
  <c r="N567" i="1"/>
  <c r="J567" i="1"/>
  <c r="G567" i="1"/>
  <c r="D567" i="1"/>
  <c r="P565" i="1"/>
  <c r="N565" i="1"/>
  <c r="J565" i="1"/>
  <c r="G565" i="1"/>
  <c r="D565" i="1"/>
  <c r="P564" i="1"/>
  <c r="N564" i="1"/>
  <c r="J564" i="1"/>
  <c r="G564" i="1"/>
  <c r="D564" i="1"/>
  <c r="P563" i="1"/>
  <c r="N563" i="1"/>
  <c r="J563" i="1"/>
  <c r="G563" i="1"/>
  <c r="D563" i="1"/>
  <c r="P562" i="1"/>
  <c r="N562" i="1"/>
  <c r="J562" i="1"/>
  <c r="G562" i="1"/>
  <c r="D562" i="1"/>
  <c r="P561" i="1"/>
  <c r="N561" i="1"/>
  <c r="J561" i="1"/>
  <c r="G561" i="1"/>
  <c r="D561" i="1"/>
  <c r="P560" i="1"/>
  <c r="N560" i="1"/>
  <c r="J560" i="1"/>
  <c r="G560" i="1"/>
  <c r="D560" i="1"/>
  <c r="P559" i="1"/>
  <c r="N559" i="1"/>
  <c r="J559" i="1"/>
  <c r="G559" i="1"/>
  <c r="D559" i="1"/>
  <c r="P558" i="1"/>
  <c r="N558" i="1"/>
  <c r="J558" i="1"/>
  <c r="G558" i="1"/>
  <c r="D558" i="1"/>
  <c r="P557" i="1"/>
  <c r="N557" i="1"/>
  <c r="J557" i="1"/>
  <c r="G557" i="1"/>
  <c r="D557" i="1"/>
  <c r="P556" i="1"/>
  <c r="N556" i="1"/>
  <c r="J556" i="1"/>
  <c r="G556" i="1"/>
  <c r="D556" i="1"/>
  <c r="D555" i="1"/>
  <c r="P554" i="1"/>
  <c r="N554" i="1"/>
  <c r="J554" i="1"/>
  <c r="G554" i="1"/>
  <c r="D554" i="1"/>
  <c r="P553" i="1"/>
  <c r="N553" i="1"/>
  <c r="J553" i="1"/>
  <c r="G553" i="1"/>
  <c r="D553" i="1"/>
  <c r="P552" i="1"/>
  <c r="N552" i="1"/>
  <c r="J552" i="1"/>
  <c r="G552" i="1"/>
  <c r="D552" i="1"/>
  <c r="P551" i="1"/>
  <c r="N551" i="1"/>
  <c r="J551" i="1"/>
  <c r="G551" i="1"/>
  <c r="D551" i="1"/>
  <c r="P550" i="1"/>
  <c r="N550" i="1"/>
  <c r="J550" i="1"/>
  <c r="G550" i="1"/>
  <c r="D550" i="1"/>
  <c r="P549" i="1"/>
  <c r="N549" i="1"/>
  <c r="J549" i="1"/>
  <c r="G549" i="1"/>
  <c r="D549" i="1"/>
  <c r="D548" i="1"/>
  <c r="P547" i="1"/>
  <c r="N547" i="1"/>
  <c r="J547" i="1"/>
  <c r="G547" i="1"/>
  <c r="D547" i="1"/>
  <c r="P545" i="1"/>
  <c r="N545" i="1"/>
  <c r="J545" i="1"/>
  <c r="G545" i="1"/>
  <c r="D545" i="1"/>
  <c r="P544" i="1"/>
  <c r="N544" i="1"/>
  <c r="J544" i="1"/>
  <c r="G544" i="1"/>
  <c r="D544" i="1"/>
  <c r="P543" i="1"/>
  <c r="N543" i="1"/>
  <c r="J543" i="1"/>
  <c r="G543" i="1"/>
  <c r="D543" i="1"/>
  <c r="P542" i="1"/>
  <c r="N542" i="1"/>
  <c r="J542" i="1"/>
  <c r="G542" i="1"/>
  <c r="D542" i="1"/>
  <c r="P541" i="1"/>
  <c r="N541" i="1"/>
  <c r="J541" i="1"/>
  <c r="G541" i="1"/>
  <c r="D541" i="1"/>
  <c r="D540" i="1"/>
  <c r="P539" i="1"/>
  <c r="N539" i="1"/>
  <c r="J539" i="1"/>
  <c r="G539" i="1"/>
  <c r="D539" i="1"/>
  <c r="P538" i="1"/>
  <c r="N538" i="1"/>
  <c r="J538" i="1"/>
  <c r="G538" i="1"/>
  <c r="D538" i="1"/>
  <c r="P537" i="1"/>
  <c r="N537" i="1"/>
  <c r="J537" i="1"/>
  <c r="G537" i="1"/>
  <c r="D537" i="1"/>
  <c r="P536" i="1"/>
  <c r="N536" i="1"/>
  <c r="J536" i="1"/>
  <c r="G536" i="1"/>
  <c r="D536" i="1"/>
  <c r="D535" i="1"/>
  <c r="P534" i="1"/>
  <c r="N534" i="1"/>
  <c r="J534" i="1"/>
  <c r="G534" i="1"/>
  <c r="D534" i="1"/>
  <c r="P533" i="1"/>
  <c r="N533" i="1"/>
  <c r="J533" i="1"/>
  <c r="G533" i="1"/>
  <c r="D533" i="1"/>
  <c r="D532" i="1"/>
  <c r="P531" i="1"/>
  <c r="N531" i="1"/>
  <c r="J531" i="1"/>
  <c r="G531" i="1"/>
  <c r="D531" i="1"/>
  <c r="D530" i="1"/>
  <c r="P529" i="1"/>
  <c r="N529" i="1"/>
  <c r="J529" i="1"/>
  <c r="G529" i="1"/>
  <c r="D529" i="1"/>
  <c r="P528" i="1"/>
  <c r="N528" i="1"/>
  <c r="J528" i="1"/>
  <c r="G528" i="1"/>
  <c r="D528" i="1"/>
  <c r="P527" i="1"/>
  <c r="N527" i="1"/>
  <c r="J527" i="1"/>
  <c r="G527" i="1"/>
  <c r="D527" i="1"/>
  <c r="P526" i="1"/>
  <c r="N526" i="1"/>
  <c r="J526" i="1"/>
  <c r="G526" i="1"/>
  <c r="D526" i="1"/>
  <c r="P525" i="1"/>
  <c r="N525" i="1"/>
  <c r="J525" i="1"/>
  <c r="G525" i="1"/>
  <c r="D525" i="1"/>
  <c r="P524" i="1"/>
  <c r="J524" i="1"/>
  <c r="G524" i="1"/>
  <c r="D524" i="1"/>
  <c r="P523" i="1"/>
  <c r="N523" i="1"/>
  <c r="J523" i="1"/>
  <c r="G523" i="1"/>
  <c r="D523" i="1"/>
  <c r="P522" i="1"/>
  <c r="N522" i="1"/>
  <c r="J522" i="1"/>
  <c r="G522" i="1"/>
  <c r="D522" i="1"/>
  <c r="P521" i="1"/>
  <c r="N521" i="1"/>
  <c r="J521" i="1"/>
  <c r="G521" i="1"/>
  <c r="D521" i="1"/>
  <c r="P520" i="1"/>
  <c r="N520" i="1"/>
  <c r="J520" i="1"/>
  <c r="G520" i="1"/>
  <c r="D520" i="1"/>
  <c r="P519" i="1"/>
  <c r="J519" i="1"/>
  <c r="G519" i="1"/>
  <c r="D519" i="1"/>
  <c r="P517" i="1"/>
  <c r="N517" i="1"/>
  <c r="J517" i="1"/>
  <c r="G517" i="1"/>
  <c r="D517" i="1"/>
  <c r="P516" i="1"/>
  <c r="N516" i="1"/>
  <c r="J516" i="1"/>
  <c r="G516" i="1"/>
  <c r="D516" i="1"/>
  <c r="P515" i="1"/>
  <c r="N515" i="1"/>
  <c r="J515" i="1"/>
  <c r="G515" i="1"/>
  <c r="D515" i="1"/>
  <c r="P514" i="1"/>
  <c r="N514" i="1"/>
  <c r="J514" i="1"/>
  <c r="G514" i="1"/>
  <c r="D514" i="1"/>
  <c r="P513" i="1"/>
  <c r="N513" i="1"/>
  <c r="J513" i="1"/>
  <c r="G513" i="1"/>
  <c r="D513" i="1"/>
  <c r="P512" i="1"/>
  <c r="N512" i="1"/>
  <c r="J512" i="1"/>
  <c r="G512" i="1"/>
  <c r="D512" i="1"/>
  <c r="P511" i="1"/>
  <c r="J511" i="1"/>
  <c r="G511" i="1"/>
  <c r="D511" i="1"/>
  <c r="P510" i="1"/>
  <c r="J510" i="1"/>
  <c r="G510" i="1"/>
  <c r="D510" i="1"/>
  <c r="P509" i="1"/>
  <c r="N509" i="1"/>
  <c r="J509" i="1"/>
  <c r="G509" i="1"/>
  <c r="D509" i="1"/>
  <c r="P508" i="1"/>
  <c r="J508" i="1"/>
  <c r="G508" i="1"/>
  <c r="D508" i="1"/>
  <c r="P507" i="1"/>
  <c r="N507" i="1"/>
  <c r="J507" i="1"/>
  <c r="G507" i="1"/>
  <c r="D507" i="1"/>
  <c r="P506" i="1"/>
  <c r="J506" i="1"/>
  <c r="G506" i="1"/>
  <c r="D506" i="1"/>
  <c r="P505" i="1"/>
  <c r="N505" i="1"/>
  <c r="J505" i="1"/>
  <c r="G505" i="1"/>
  <c r="D505" i="1"/>
  <c r="P504" i="1"/>
  <c r="N504" i="1"/>
  <c r="J504" i="1"/>
  <c r="G504" i="1"/>
  <c r="D504" i="1"/>
  <c r="P503" i="1"/>
  <c r="N503" i="1"/>
  <c r="J503" i="1"/>
  <c r="G503" i="1"/>
  <c r="D503" i="1"/>
  <c r="P502" i="1"/>
  <c r="N502" i="1"/>
  <c r="J502" i="1"/>
  <c r="G502" i="1"/>
  <c r="D502" i="1"/>
  <c r="P501" i="1"/>
  <c r="N501" i="1"/>
  <c r="J501" i="1"/>
  <c r="G501" i="1"/>
  <c r="D501" i="1"/>
  <c r="P500" i="1"/>
  <c r="N500" i="1"/>
  <c r="J500" i="1"/>
  <c r="G500" i="1"/>
  <c r="D500" i="1"/>
  <c r="P498" i="1"/>
  <c r="N498" i="1"/>
  <c r="J498" i="1"/>
  <c r="G498" i="1"/>
  <c r="D498" i="1"/>
  <c r="P497" i="1"/>
  <c r="N497" i="1"/>
  <c r="J497" i="1"/>
  <c r="G497" i="1"/>
  <c r="D497" i="1"/>
  <c r="N496" i="1"/>
  <c r="J496" i="1"/>
  <c r="D496" i="1"/>
  <c r="P495" i="1"/>
  <c r="N495" i="1"/>
  <c r="J495" i="1"/>
  <c r="G495" i="1"/>
  <c r="D495" i="1"/>
  <c r="P494" i="1"/>
  <c r="N494" i="1"/>
  <c r="J494" i="1"/>
  <c r="G494" i="1"/>
  <c r="D494" i="1"/>
  <c r="P493" i="1"/>
  <c r="N493" i="1"/>
  <c r="J493" i="1"/>
  <c r="G493" i="1"/>
  <c r="D493" i="1"/>
  <c r="P492" i="1"/>
  <c r="N492" i="1"/>
  <c r="J492" i="1"/>
  <c r="G492" i="1"/>
  <c r="D492" i="1"/>
  <c r="P491" i="1"/>
  <c r="N491" i="1"/>
  <c r="J491" i="1"/>
  <c r="G491" i="1"/>
  <c r="D491" i="1"/>
  <c r="P490" i="1"/>
  <c r="N490" i="1"/>
  <c r="J490" i="1"/>
  <c r="G490" i="1"/>
  <c r="D490" i="1"/>
  <c r="P489" i="1"/>
  <c r="N489" i="1"/>
  <c r="J489" i="1"/>
  <c r="G489" i="1"/>
  <c r="D489" i="1"/>
  <c r="P488" i="1"/>
  <c r="N488" i="1"/>
  <c r="J488" i="1"/>
  <c r="G488" i="1"/>
  <c r="D488" i="1"/>
  <c r="P487" i="1"/>
  <c r="N487" i="1"/>
  <c r="J487" i="1"/>
  <c r="G487" i="1"/>
  <c r="D487" i="1"/>
  <c r="P486" i="1"/>
  <c r="N486" i="1"/>
  <c r="J486" i="1"/>
  <c r="G486" i="1"/>
  <c r="D486" i="1"/>
  <c r="P485" i="1"/>
  <c r="N485" i="1"/>
  <c r="J485" i="1"/>
  <c r="G485" i="1"/>
  <c r="D485" i="1"/>
  <c r="P484" i="1"/>
  <c r="N484" i="1"/>
  <c r="J484" i="1"/>
  <c r="G484" i="1"/>
  <c r="D484" i="1"/>
  <c r="P482" i="1"/>
  <c r="N482" i="1"/>
  <c r="J482" i="1"/>
  <c r="G482" i="1"/>
  <c r="D482" i="1"/>
  <c r="P481" i="1"/>
  <c r="N481" i="1"/>
  <c r="J481" i="1"/>
  <c r="G481" i="1"/>
  <c r="D481" i="1"/>
  <c r="P480" i="1"/>
  <c r="N480" i="1"/>
  <c r="J480" i="1"/>
  <c r="G480" i="1"/>
  <c r="D480" i="1"/>
  <c r="P479" i="1"/>
  <c r="N479" i="1"/>
  <c r="J479" i="1"/>
  <c r="G479" i="1"/>
  <c r="D479" i="1"/>
  <c r="P478" i="1"/>
  <c r="N478" i="1"/>
  <c r="J478" i="1"/>
  <c r="G478" i="1"/>
  <c r="D478" i="1"/>
  <c r="P477" i="1"/>
  <c r="N477" i="1"/>
  <c r="J477" i="1"/>
  <c r="G477" i="1"/>
  <c r="D477" i="1"/>
  <c r="P476" i="1"/>
  <c r="N476" i="1"/>
  <c r="J476" i="1"/>
  <c r="G476" i="1"/>
  <c r="D476" i="1"/>
  <c r="P475" i="1"/>
  <c r="N475" i="1"/>
  <c r="J475" i="1"/>
  <c r="G475" i="1"/>
  <c r="D475" i="1"/>
  <c r="P474" i="1"/>
  <c r="N474" i="1"/>
  <c r="J474" i="1"/>
  <c r="G474" i="1"/>
  <c r="D474" i="1"/>
  <c r="P473" i="1"/>
  <c r="N473" i="1"/>
  <c r="J473" i="1"/>
  <c r="G473" i="1"/>
  <c r="D473" i="1"/>
  <c r="P472" i="1"/>
  <c r="N472" i="1"/>
  <c r="J472" i="1"/>
  <c r="G472" i="1"/>
  <c r="D472" i="1"/>
  <c r="P471" i="1"/>
  <c r="N471" i="1"/>
  <c r="J471" i="1"/>
  <c r="G471" i="1"/>
  <c r="D471" i="1"/>
  <c r="P470" i="1"/>
  <c r="N470" i="1"/>
  <c r="J470" i="1"/>
  <c r="G470" i="1"/>
  <c r="D470" i="1"/>
  <c r="P468" i="1"/>
  <c r="N468" i="1"/>
  <c r="J468" i="1"/>
  <c r="G468" i="1"/>
  <c r="D468" i="1"/>
  <c r="P467" i="1"/>
  <c r="N467" i="1"/>
  <c r="J467" i="1"/>
  <c r="G467" i="1"/>
  <c r="D467" i="1"/>
  <c r="P466" i="1"/>
  <c r="N466" i="1"/>
  <c r="J466" i="1"/>
  <c r="G466" i="1"/>
  <c r="D466" i="1"/>
  <c r="P465" i="1"/>
  <c r="N465" i="1"/>
  <c r="J465" i="1"/>
  <c r="G465" i="1"/>
  <c r="D465" i="1"/>
  <c r="P464" i="1"/>
  <c r="N464" i="1"/>
  <c r="J464" i="1"/>
  <c r="G464" i="1"/>
  <c r="D464" i="1"/>
  <c r="P463" i="1"/>
  <c r="N463" i="1"/>
  <c r="J463" i="1"/>
  <c r="G463" i="1"/>
  <c r="D463" i="1"/>
  <c r="P462" i="1"/>
  <c r="N462" i="1"/>
  <c r="J462" i="1"/>
  <c r="G462" i="1"/>
  <c r="D462" i="1"/>
  <c r="P461" i="1"/>
  <c r="N461" i="1"/>
  <c r="J461" i="1"/>
  <c r="G461" i="1"/>
  <c r="D461" i="1"/>
  <c r="P460" i="1"/>
  <c r="N460" i="1"/>
  <c r="J460" i="1"/>
  <c r="G460" i="1"/>
  <c r="D460" i="1"/>
  <c r="P458" i="1"/>
  <c r="N458" i="1"/>
  <c r="J458" i="1"/>
  <c r="G458" i="1"/>
  <c r="D458" i="1"/>
  <c r="P456" i="1"/>
  <c r="N456" i="1"/>
  <c r="J456" i="1"/>
  <c r="G456" i="1"/>
  <c r="D456" i="1"/>
  <c r="P455" i="1"/>
  <c r="N455" i="1"/>
  <c r="J455" i="1"/>
  <c r="G455" i="1"/>
  <c r="D455" i="1"/>
  <c r="P454" i="1"/>
  <c r="N454" i="1"/>
  <c r="J454" i="1"/>
  <c r="G454" i="1"/>
  <c r="D454" i="1"/>
  <c r="P453" i="1"/>
  <c r="N453" i="1"/>
  <c r="J453" i="1"/>
  <c r="G453" i="1"/>
  <c r="D453" i="1"/>
  <c r="P451" i="1"/>
  <c r="N451" i="1"/>
  <c r="J451" i="1"/>
  <c r="G451" i="1"/>
  <c r="D451" i="1"/>
  <c r="P450" i="1"/>
  <c r="N450" i="1"/>
  <c r="J450" i="1"/>
  <c r="G450" i="1"/>
  <c r="D450" i="1"/>
  <c r="P449" i="1"/>
  <c r="N449" i="1"/>
  <c r="J449" i="1"/>
  <c r="G449" i="1"/>
  <c r="D449" i="1"/>
  <c r="P448" i="1"/>
  <c r="N448" i="1"/>
  <c r="J448" i="1"/>
  <c r="G448" i="1"/>
  <c r="D448" i="1"/>
  <c r="P447" i="1"/>
  <c r="N447" i="1"/>
  <c r="J447" i="1"/>
  <c r="G447" i="1"/>
  <c r="D447" i="1"/>
  <c r="P446" i="1"/>
  <c r="N446" i="1"/>
  <c r="J446" i="1"/>
  <c r="G446" i="1"/>
  <c r="D446" i="1"/>
  <c r="P445" i="1"/>
  <c r="N445" i="1"/>
  <c r="J445" i="1"/>
  <c r="G445" i="1"/>
  <c r="D445" i="1"/>
  <c r="P444" i="1"/>
  <c r="N444" i="1"/>
  <c r="J444" i="1"/>
  <c r="G444" i="1"/>
  <c r="D444" i="1"/>
  <c r="P442" i="1"/>
  <c r="N442" i="1"/>
  <c r="J442" i="1"/>
  <c r="G442" i="1"/>
  <c r="D442" i="1"/>
  <c r="P441" i="1"/>
  <c r="N441" i="1"/>
  <c r="J441" i="1"/>
  <c r="G441" i="1"/>
  <c r="D441" i="1"/>
  <c r="P440" i="1"/>
  <c r="N440" i="1"/>
  <c r="J440" i="1"/>
  <c r="G440" i="1"/>
  <c r="D440" i="1"/>
  <c r="P439" i="1"/>
  <c r="N439" i="1"/>
  <c r="J439" i="1"/>
  <c r="G439" i="1"/>
  <c r="D439" i="1"/>
  <c r="P438" i="1"/>
  <c r="N438" i="1"/>
  <c r="J438" i="1"/>
  <c r="G438" i="1"/>
  <c r="D438" i="1"/>
  <c r="P437" i="1"/>
  <c r="N437" i="1"/>
  <c r="J437" i="1"/>
  <c r="G437" i="1"/>
  <c r="D437" i="1"/>
  <c r="P436" i="1"/>
  <c r="N436" i="1"/>
  <c r="J436" i="1"/>
  <c r="G436" i="1"/>
  <c r="D436" i="1"/>
  <c r="P435" i="1"/>
  <c r="N435" i="1"/>
  <c r="J435" i="1"/>
  <c r="G435" i="1"/>
  <c r="D435" i="1"/>
  <c r="P434" i="1"/>
  <c r="N434" i="1"/>
  <c r="J434" i="1"/>
  <c r="G434" i="1"/>
  <c r="D434" i="1"/>
  <c r="P433" i="1"/>
  <c r="N433" i="1"/>
  <c r="J433" i="1"/>
  <c r="G433" i="1"/>
  <c r="D433" i="1"/>
  <c r="P432" i="1"/>
  <c r="P431" i="1"/>
  <c r="N431" i="1"/>
  <c r="J431" i="1"/>
  <c r="G431" i="1"/>
  <c r="D431" i="1"/>
  <c r="P430" i="1"/>
  <c r="N430" i="1"/>
  <c r="J430" i="1"/>
  <c r="G430" i="1"/>
  <c r="D430" i="1"/>
  <c r="P429" i="1"/>
  <c r="N429" i="1"/>
  <c r="J429" i="1"/>
  <c r="G429" i="1"/>
  <c r="D429" i="1"/>
  <c r="P428" i="1"/>
  <c r="N428" i="1"/>
  <c r="J428" i="1"/>
  <c r="G428" i="1"/>
  <c r="D428" i="1"/>
  <c r="P427" i="1"/>
  <c r="N427" i="1"/>
  <c r="J427" i="1"/>
  <c r="G427" i="1"/>
  <c r="D427" i="1"/>
  <c r="P426" i="1"/>
  <c r="N426" i="1"/>
  <c r="J426" i="1"/>
  <c r="G426" i="1"/>
  <c r="D426" i="1"/>
  <c r="P423" i="1"/>
  <c r="N423" i="1"/>
  <c r="J423" i="1"/>
  <c r="G423" i="1"/>
  <c r="D423" i="1"/>
  <c r="P422" i="1"/>
  <c r="N422" i="1"/>
  <c r="J422" i="1"/>
  <c r="G422" i="1"/>
  <c r="D422" i="1"/>
  <c r="P421" i="1"/>
  <c r="N421" i="1"/>
  <c r="J421" i="1"/>
  <c r="G421" i="1"/>
  <c r="D421" i="1"/>
  <c r="P420" i="1"/>
  <c r="N420" i="1"/>
  <c r="J420" i="1"/>
  <c r="G420" i="1"/>
  <c r="D420" i="1"/>
  <c r="P419" i="1"/>
  <c r="N419" i="1"/>
  <c r="J419" i="1"/>
  <c r="G419" i="1"/>
  <c r="D419" i="1"/>
  <c r="P418" i="1"/>
  <c r="N418" i="1"/>
  <c r="J418" i="1"/>
  <c r="G418" i="1"/>
  <c r="D418" i="1"/>
  <c r="P417" i="1"/>
  <c r="N417" i="1"/>
  <c r="J417" i="1"/>
  <c r="G417" i="1"/>
  <c r="D417" i="1"/>
  <c r="P416" i="1"/>
  <c r="N416" i="1"/>
  <c r="J416" i="1"/>
  <c r="G416" i="1"/>
  <c r="D416" i="1"/>
  <c r="P415" i="1"/>
  <c r="N415" i="1"/>
  <c r="J415" i="1"/>
  <c r="G415" i="1"/>
  <c r="D415" i="1"/>
  <c r="P414" i="1"/>
  <c r="N414" i="1"/>
  <c r="J414" i="1"/>
  <c r="G414" i="1"/>
  <c r="D414" i="1"/>
  <c r="P413" i="1"/>
  <c r="N413" i="1"/>
  <c r="J413" i="1"/>
  <c r="G413" i="1"/>
  <c r="D413" i="1"/>
  <c r="P412" i="1"/>
  <c r="N412" i="1"/>
  <c r="J412" i="1"/>
  <c r="G412" i="1"/>
  <c r="D412" i="1"/>
  <c r="P411" i="1"/>
  <c r="N411" i="1"/>
  <c r="J411" i="1"/>
  <c r="G411" i="1"/>
  <c r="D411" i="1"/>
  <c r="P410" i="1"/>
  <c r="N410" i="1"/>
  <c r="J410" i="1"/>
  <c r="G410" i="1"/>
  <c r="D410" i="1"/>
  <c r="P409" i="1"/>
  <c r="N409" i="1"/>
  <c r="J409" i="1"/>
  <c r="G409" i="1"/>
  <c r="D409" i="1"/>
  <c r="P408" i="1"/>
  <c r="N408" i="1"/>
  <c r="J408" i="1"/>
  <c r="G408" i="1"/>
  <c r="D408" i="1"/>
  <c r="P407" i="1"/>
  <c r="N407" i="1"/>
  <c r="J407" i="1"/>
  <c r="G407" i="1"/>
  <c r="D407" i="1"/>
  <c r="P406" i="1"/>
  <c r="N406" i="1"/>
  <c r="J406" i="1"/>
  <c r="G406" i="1"/>
  <c r="D406" i="1"/>
  <c r="P405" i="1"/>
  <c r="N405" i="1"/>
  <c r="J405" i="1"/>
  <c r="G405" i="1"/>
  <c r="D405" i="1"/>
  <c r="P404" i="1"/>
  <c r="N404" i="1"/>
  <c r="J404" i="1"/>
  <c r="G404" i="1"/>
  <c r="D404" i="1"/>
  <c r="P403" i="1"/>
  <c r="N403" i="1"/>
  <c r="J403" i="1"/>
  <c r="G403" i="1"/>
  <c r="D403" i="1"/>
  <c r="P402" i="1"/>
  <c r="N402" i="1"/>
  <c r="J402" i="1"/>
  <c r="G402" i="1"/>
  <c r="D402" i="1"/>
  <c r="P401" i="1"/>
  <c r="N401" i="1"/>
  <c r="J401" i="1"/>
  <c r="G401" i="1"/>
  <c r="D401" i="1"/>
  <c r="P400" i="1"/>
  <c r="N400" i="1"/>
  <c r="J400" i="1"/>
  <c r="G400" i="1"/>
  <c r="D400" i="1"/>
  <c r="P399" i="1"/>
  <c r="N399" i="1"/>
  <c r="J399" i="1"/>
  <c r="G399" i="1"/>
  <c r="D399" i="1"/>
  <c r="P397" i="1"/>
  <c r="N397" i="1"/>
  <c r="J397" i="1"/>
  <c r="G397" i="1"/>
  <c r="D397" i="1"/>
  <c r="P396" i="1"/>
  <c r="N396" i="1"/>
  <c r="J396" i="1"/>
  <c r="G396" i="1"/>
  <c r="D396" i="1"/>
  <c r="P395" i="1"/>
  <c r="N395" i="1"/>
  <c r="J395" i="1"/>
  <c r="G395" i="1"/>
  <c r="D395" i="1"/>
  <c r="P394" i="1"/>
  <c r="N394" i="1"/>
  <c r="J394" i="1"/>
  <c r="G394" i="1"/>
  <c r="D394" i="1"/>
  <c r="P392" i="1"/>
  <c r="N392" i="1"/>
  <c r="J392" i="1"/>
  <c r="G392" i="1"/>
  <c r="D392" i="1"/>
  <c r="P391" i="1"/>
  <c r="N391" i="1"/>
  <c r="J391" i="1"/>
  <c r="G391" i="1"/>
  <c r="D391" i="1"/>
  <c r="P388" i="1"/>
  <c r="N388" i="1"/>
  <c r="J388" i="1"/>
  <c r="G388" i="1"/>
  <c r="D388" i="1"/>
  <c r="P387" i="1"/>
  <c r="N387" i="1"/>
  <c r="J387" i="1"/>
  <c r="G387" i="1"/>
  <c r="D387" i="1"/>
  <c r="P386" i="1"/>
  <c r="N386" i="1"/>
  <c r="J386" i="1"/>
  <c r="G386" i="1"/>
  <c r="D386" i="1"/>
  <c r="N385" i="1"/>
  <c r="P384" i="1"/>
  <c r="N384" i="1"/>
  <c r="J384" i="1"/>
  <c r="G384" i="1"/>
  <c r="D384" i="1"/>
  <c r="P383" i="1"/>
  <c r="N383" i="1"/>
  <c r="J383" i="1"/>
  <c r="G383" i="1"/>
  <c r="D383" i="1"/>
  <c r="P382" i="1"/>
  <c r="N382" i="1"/>
  <c r="J382" i="1"/>
  <c r="G382" i="1"/>
  <c r="D382" i="1"/>
  <c r="P381" i="1"/>
  <c r="N381" i="1"/>
  <c r="J381" i="1"/>
  <c r="G381" i="1"/>
  <c r="D381" i="1"/>
  <c r="P380" i="1"/>
  <c r="N380" i="1"/>
  <c r="J380" i="1"/>
  <c r="G380" i="1"/>
  <c r="D380" i="1"/>
  <c r="D379" i="1"/>
  <c r="D378" i="1"/>
  <c r="P377" i="1"/>
  <c r="N377" i="1"/>
  <c r="J377" i="1"/>
  <c r="G377" i="1"/>
  <c r="D377" i="1"/>
  <c r="P376" i="1"/>
  <c r="N376" i="1"/>
  <c r="J376" i="1"/>
  <c r="G376" i="1"/>
  <c r="D376" i="1"/>
  <c r="P375" i="1"/>
  <c r="N375" i="1"/>
  <c r="J375" i="1"/>
  <c r="G375" i="1"/>
  <c r="D375" i="1"/>
  <c r="P373" i="1"/>
  <c r="N373" i="1"/>
  <c r="J373" i="1"/>
  <c r="G373" i="1"/>
  <c r="D373" i="1"/>
  <c r="P371" i="1"/>
  <c r="N371" i="1"/>
  <c r="J371" i="1"/>
  <c r="G371" i="1"/>
  <c r="D371" i="1"/>
  <c r="P370" i="1"/>
  <c r="N370" i="1"/>
  <c r="J370" i="1"/>
  <c r="G370" i="1"/>
  <c r="D370" i="1"/>
  <c r="P369" i="1"/>
  <c r="N369" i="1"/>
  <c r="J369" i="1"/>
  <c r="G369" i="1"/>
  <c r="D369" i="1"/>
  <c r="P367" i="1"/>
  <c r="N367" i="1"/>
  <c r="J367" i="1"/>
  <c r="G367" i="1"/>
  <c r="D367" i="1"/>
  <c r="J365" i="1"/>
  <c r="D365" i="1"/>
  <c r="P363" i="1"/>
  <c r="N363" i="1"/>
  <c r="J363" i="1"/>
  <c r="G363" i="1"/>
  <c r="D363" i="1"/>
  <c r="P362" i="1"/>
  <c r="N362" i="1"/>
  <c r="J362" i="1"/>
  <c r="G362" i="1"/>
  <c r="D362" i="1"/>
  <c r="P361" i="1"/>
  <c r="N361" i="1"/>
  <c r="J361" i="1"/>
  <c r="G361" i="1"/>
  <c r="D361" i="1"/>
  <c r="P360" i="1"/>
  <c r="N360" i="1"/>
  <c r="J360" i="1"/>
  <c r="G360" i="1"/>
  <c r="D360" i="1"/>
  <c r="P359" i="1"/>
  <c r="N359" i="1"/>
  <c r="J359" i="1"/>
  <c r="G359" i="1"/>
  <c r="D359" i="1"/>
  <c r="P358" i="1"/>
  <c r="N358" i="1"/>
  <c r="J358" i="1"/>
  <c r="G358" i="1"/>
  <c r="D358" i="1"/>
  <c r="P357" i="1"/>
  <c r="N357" i="1"/>
  <c r="J357" i="1"/>
  <c r="G357" i="1"/>
  <c r="D357" i="1"/>
  <c r="P356" i="1"/>
  <c r="N356" i="1"/>
  <c r="J356" i="1"/>
  <c r="G356" i="1"/>
  <c r="D356" i="1"/>
  <c r="P355" i="1"/>
  <c r="N355" i="1"/>
  <c r="J355" i="1"/>
  <c r="G355" i="1"/>
  <c r="D355" i="1"/>
  <c r="P353" i="1"/>
  <c r="N353" i="1"/>
  <c r="J353" i="1"/>
  <c r="G353" i="1"/>
  <c r="D353" i="1"/>
  <c r="P352" i="1"/>
  <c r="N352" i="1"/>
  <c r="J352" i="1"/>
  <c r="G352" i="1"/>
  <c r="D352" i="1"/>
  <c r="P351" i="1"/>
  <c r="N351" i="1"/>
  <c r="J351" i="1"/>
  <c r="G351" i="1"/>
  <c r="D351" i="1"/>
  <c r="P350" i="1"/>
  <c r="N350" i="1"/>
  <c r="J350" i="1"/>
  <c r="G350" i="1"/>
  <c r="D350" i="1"/>
  <c r="P349" i="1"/>
  <c r="N349" i="1"/>
  <c r="J349" i="1"/>
  <c r="G349" i="1"/>
  <c r="D349" i="1"/>
  <c r="P348" i="1"/>
  <c r="N348" i="1"/>
  <c r="J348" i="1"/>
  <c r="G348" i="1"/>
  <c r="D348" i="1"/>
  <c r="D347" i="1"/>
  <c r="P346" i="1"/>
  <c r="N346" i="1"/>
  <c r="J346" i="1"/>
  <c r="G346" i="1"/>
  <c r="D346" i="1"/>
  <c r="P345" i="1"/>
  <c r="N345" i="1"/>
  <c r="J345" i="1"/>
  <c r="G345" i="1"/>
  <c r="D345" i="1"/>
  <c r="P344" i="1"/>
  <c r="N344" i="1"/>
  <c r="J344" i="1"/>
  <c r="G344" i="1"/>
  <c r="D344" i="1"/>
  <c r="P343" i="1"/>
  <c r="N343" i="1"/>
  <c r="J343" i="1"/>
  <c r="G343" i="1"/>
  <c r="D343" i="1"/>
  <c r="P342" i="1"/>
  <c r="N342" i="1"/>
  <c r="J342" i="1"/>
  <c r="G342" i="1"/>
  <c r="D342" i="1"/>
  <c r="P340" i="1"/>
  <c r="N340" i="1"/>
  <c r="J340" i="1"/>
  <c r="G340" i="1"/>
  <c r="D340" i="1"/>
  <c r="P339" i="1"/>
  <c r="N339" i="1"/>
  <c r="J339" i="1"/>
  <c r="G339" i="1"/>
  <c r="D339" i="1"/>
  <c r="P333" i="1"/>
  <c r="N333" i="1"/>
  <c r="J333" i="1"/>
  <c r="G333" i="1"/>
  <c r="D333" i="1"/>
  <c r="P332" i="1"/>
  <c r="N332" i="1"/>
  <c r="J332" i="1"/>
  <c r="G332" i="1"/>
  <c r="D332" i="1"/>
  <c r="P331" i="1"/>
  <c r="N331" i="1"/>
  <c r="J331" i="1"/>
  <c r="G331" i="1"/>
  <c r="D331" i="1"/>
  <c r="P330" i="1"/>
  <c r="N330" i="1"/>
  <c r="J330" i="1"/>
  <c r="G330" i="1"/>
  <c r="D330" i="1"/>
  <c r="P329" i="1"/>
  <c r="N329" i="1"/>
  <c r="J329" i="1"/>
  <c r="G329" i="1"/>
  <c r="D329" i="1"/>
  <c r="P328" i="1"/>
  <c r="N328" i="1"/>
  <c r="J328" i="1"/>
  <c r="G328" i="1"/>
  <c r="D328" i="1"/>
  <c r="P327" i="1"/>
  <c r="N327" i="1"/>
  <c r="J327" i="1"/>
  <c r="G327" i="1"/>
  <c r="D327" i="1"/>
  <c r="P326" i="1"/>
  <c r="N326" i="1"/>
  <c r="J326" i="1"/>
  <c r="G326" i="1"/>
  <c r="D326" i="1"/>
  <c r="P325" i="1"/>
  <c r="N325" i="1"/>
  <c r="J325" i="1"/>
  <c r="G325" i="1"/>
  <c r="D325" i="1"/>
  <c r="P324" i="1"/>
  <c r="N324" i="1"/>
  <c r="J324" i="1"/>
  <c r="G324" i="1"/>
  <c r="D324" i="1"/>
  <c r="P323" i="1"/>
  <c r="N323" i="1"/>
  <c r="J323" i="1"/>
  <c r="G323" i="1"/>
  <c r="D323" i="1"/>
  <c r="P322" i="1"/>
  <c r="N322" i="1"/>
  <c r="J322" i="1"/>
  <c r="G322" i="1"/>
  <c r="D322" i="1"/>
  <c r="P321" i="1"/>
  <c r="N321" i="1"/>
  <c r="J321" i="1"/>
  <c r="G321" i="1"/>
  <c r="D321" i="1"/>
  <c r="P319" i="1"/>
  <c r="N319" i="1"/>
  <c r="J319" i="1"/>
  <c r="G319" i="1"/>
  <c r="D319" i="1"/>
  <c r="P317" i="1"/>
  <c r="N317" i="1"/>
  <c r="J317" i="1"/>
  <c r="G317" i="1"/>
  <c r="D317" i="1"/>
  <c r="P316" i="1"/>
  <c r="N316" i="1"/>
  <c r="J316" i="1"/>
  <c r="G316" i="1"/>
  <c r="D316" i="1"/>
  <c r="P315" i="1"/>
  <c r="N315" i="1"/>
  <c r="J315" i="1"/>
  <c r="G315" i="1"/>
  <c r="D315" i="1"/>
  <c r="P314" i="1"/>
  <c r="N314" i="1"/>
  <c r="J314" i="1"/>
  <c r="G314" i="1"/>
  <c r="D314" i="1"/>
  <c r="P313" i="1"/>
  <c r="N313" i="1"/>
  <c r="J313" i="1"/>
  <c r="G313" i="1"/>
  <c r="D313" i="1"/>
  <c r="P312" i="1"/>
  <c r="N312" i="1"/>
  <c r="J312" i="1"/>
  <c r="G312" i="1"/>
  <c r="D312" i="1"/>
  <c r="P311" i="1"/>
  <c r="N311" i="1"/>
  <c r="J311" i="1"/>
  <c r="G311" i="1"/>
  <c r="D311" i="1"/>
  <c r="P310" i="1"/>
  <c r="N310" i="1"/>
  <c r="J310" i="1"/>
  <c r="G310" i="1"/>
  <c r="D310" i="1"/>
  <c r="P309" i="1"/>
  <c r="N309" i="1"/>
  <c r="J309" i="1"/>
  <c r="G309" i="1"/>
  <c r="D309" i="1"/>
  <c r="P308" i="1"/>
  <c r="N308" i="1"/>
  <c r="J308" i="1"/>
  <c r="G308" i="1"/>
  <c r="D308" i="1"/>
  <c r="P307" i="1"/>
  <c r="N307" i="1"/>
  <c r="J307" i="1"/>
  <c r="G307" i="1"/>
  <c r="D307" i="1"/>
  <c r="P306" i="1"/>
  <c r="N306" i="1"/>
  <c r="J306" i="1"/>
  <c r="G306" i="1"/>
  <c r="D306" i="1"/>
  <c r="P305" i="1"/>
  <c r="N305" i="1"/>
  <c r="J305" i="1"/>
  <c r="G305" i="1"/>
  <c r="D305" i="1"/>
  <c r="P304" i="1"/>
  <c r="N304" i="1"/>
  <c r="J304" i="1"/>
  <c r="G304" i="1"/>
  <c r="D304" i="1"/>
  <c r="P303" i="1"/>
  <c r="J303" i="1"/>
  <c r="G303" i="1"/>
  <c r="D303" i="1"/>
  <c r="P302" i="1"/>
  <c r="N302" i="1"/>
  <c r="J302" i="1"/>
  <c r="G302" i="1"/>
  <c r="D302" i="1"/>
  <c r="P301" i="1"/>
  <c r="N301" i="1"/>
  <c r="J301" i="1"/>
  <c r="G301" i="1"/>
  <c r="D301" i="1"/>
  <c r="P300" i="1"/>
  <c r="N300" i="1"/>
  <c r="J300" i="1"/>
  <c r="G300" i="1"/>
  <c r="D300" i="1"/>
  <c r="P299" i="1"/>
  <c r="N299" i="1"/>
  <c r="J299" i="1"/>
  <c r="G299" i="1"/>
  <c r="D299" i="1"/>
  <c r="P298" i="1"/>
  <c r="N298" i="1"/>
  <c r="J298" i="1"/>
  <c r="G298" i="1"/>
  <c r="D298" i="1"/>
  <c r="P297" i="1"/>
  <c r="N297" i="1"/>
  <c r="J297" i="1"/>
  <c r="G297" i="1"/>
  <c r="D297" i="1"/>
  <c r="P296" i="1"/>
  <c r="N296" i="1"/>
  <c r="J296" i="1"/>
  <c r="G296" i="1"/>
  <c r="D296" i="1"/>
  <c r="P294" i="1"/>
  <c r="N294" i="1"/>
  <c r="J294" i="1"/>
  <c r="G294" i="1"/>
  <c r="D294" i="1"/>
  <c r="P293" i="1"/>
  <c r="N293" i="1"/>
  <c r="J293" i="1"/>
  <c r="G293" i="1"/>
  <c r="D293" i="1"/>
  <c r="P292" i="1"/>
  <c r="N292" i="1"/>
  <c r="J292" i="1"/>
  <c r="G292" i="1"/>
  <c r="D292" i="1"/>
  <c r="P290" i="1"/>
  <c r="N290" i="1"/>
  <c r="J290" i="1"/>
  <c r="G290" i="1"/>
  <c r="D290" i="1"/>
  <c r="P289" i="1"/>
  <c r="N289" i="1"/>
  <c r="J289" i="1"/>
  <c r="G289" i="1"/>
  <c r="D289" i="1"/>
  <c r="P288" i="1"/>
  <c r="N288" i="1"/>
  <c r="J288" i="1"/>
  <c r="G288" i="1"/>
  <c r="D288" i="1"/>
  <c r="P287" i="1"/>
  <c r="N287" i="1"/>
  <c r="J287" i="1"/>
  <c r="G287" i="1"/>
  <c r="D287" i="1"/>
  <c r="P286" i="1"/>
  <c r="N286" i="1"/>
  <c r="J286" i="1"/>
  <c r="G286" i="1"/>
  <c r="D286" i="1"/>
  <c r="P285" i="1"/>
  <c r="N285" i="1"/>
  <c r="J285" i="1"/>
  <c r="G285" i="1"/>
  <c r="D285" i="1"/>
  <c r="P284" i="1"/>
  <c r="N284" i="1"/>
  <c r="J284" i="1"/>
  <c r="G284" i="1"/>
  <c r="D284" i="1"/>
  <c r="P283" i="1"/>
  <c r="N283" i="1"/>
  <c r="J283" i="1"/>
  <c r="G283" i="1"/>
  <c r="D283" i="1"/>
  <c r="P282" i="1"/>
  <c r="N282" i="1"/>
  <c r="J282" i="1"/>
  <c r="G282" i="1"/>
  <c r="D282" i="1"/>
  <c r="P281" i="1"/>
  <c r="N281" i="1"/>
  <c r="J281" i="1"/>
  <c r="G281" i="1"/>
  <c r="D281" i="1"/>
  <c r="P280" i="1"/>
  <c r="N280" i="1"/>
  <c r="J280" i="1"/>
  <c r="G280" i="1"/>
  <c r="D280" i="1"/>
  <c r="P279" i="1"/>
  <c r="N279" i="1"/>
  <c r="J279" i="1"/>
  <c r="G279" i="1"/>
  <c r="D279" i="1"/>
  <c r="P278" i="1"/>
  <c r="N278" i="1"/>
  <c r="J278" i="1"/>
  <c r="G278" i="1"/>
  <c r="D278" i="1"/>
  <c r="P277" i="1"/>
  <c r="N277" i="1"/>
  <c r="J277" i="1"/>
  <c r="G277" i="1"/>
  <c r="D277" i="1"/>
  <c r="P276" i="1"/>
  <c r="N276" i="1"/>
  <c r="J276" i="1"/>
  <c r="G276" i="1"/>
  <c r="D276" i="1"/>
  <c r="P275" i="1"/>
  <c r="N275" i="1"/>
  <c r="J275" i="1"/>
  <c r="G275" i="1"/>
  <c r="D275" i="1"/>
  <c r="P274" i="1"/>
  <c r="J274" i="1"/>
  <c r="G274" i="1"/>
  <c r="D274" i="1"/>
  <c r="P273" i="1"/>
  <c r="J273" i="1"/>
  <c r="G273" i="1"/>
  <c r="D273" i="1"/>
  <c r="P272" i="1"/>
  <c r="J272" i="1"/>
  <c r="G272" i="1"/>
  <c r="D272" i="1"/>
  <c r="P271" i="1"/>
  <c r="N271" i="1"/>
  <c r="J271" i="1"/>
  <c r="G271" i="1"/>
  <c r="D271" i="1"/>
  <c r="P270" i="1"/>
  <c r="N270" i="1"/>
  <c r="J270" i="1"/>
  <c r="G270" i="1"/>
  <c r="D270" i="1"/>
  <c r="P269" i="1"/>
  <c r="N269" i="1"/>
  <c r="J269" i="1"/>
  <c r="G269" i="1"/>
  <c r="D269" i="1"/>
  <c r="P267" i="1"/>
  <c r="N267" i="1"/>
  <c r="J267" i="1"/>
  <c r="G267" i="1"/>
  <c r="D267" i="1"/>
  <c r="P266" i="1"/>
  <c r="N266" i="1"/>
  <c r="J266" i="1"/>
  <c r="G266" i="1"/>
  <c r="D266" i="1"/>
  <c r="P265" i="1"/>
  <c r="N265" i="1"/>
  <c r="J265" i="1"/>
  <c r="G265" i="1"/>
  <c r="D265" i="1"/>
  <c r="P264" i="1"/>
  <c r="N264" i="1"/>
  <c r="J264" i="1"/>
  <c r="G264" i="1"/>
  <c r="D264" i="1"/>
  <c r="P263" i="1"/>
  <c r="N263" i="1"/>
  <c r="J263" i="1"/>
  <c r="G263" i="1"/>
  <c r="D263" i="1"/>
  <c r="P261" i="1"/>
  <c r="N261" i="1"/>
  <c r="J261" i="1"/>
  <c r="G261" i="1"/>
  <c r="D261" i="1"/>
  <c r="P260" i="1"/>
  <c r="N260" i="1"/>
  <c r="J260" i="1"/>
  <c r="G260" i="1"/>
  <c r="D260" i="1"/>
  <c r="P259" i="1"/>
  <c r="N259" i="1"/>
  <c r="J259" i="1"/>
  <c r="G259" i="1"/>
  <c r="D259" i="1"/>
  <c r="P258" i="1"/>
  <c r="N258" i="1"/>
  <c r="J258" i="1"/>
  <c r="G258" i="1"/>
  <c r="D258" i="1"/>
  <c r="P257" i="1"/>
  <c r="N257" i="1"/>
  <c r="J257" i="1"/>
  <c r="G257" i="1"/>
  <c r="D257" i="1"/>
  <c r="P256" i="1"/>
  <c r="N256" i="1"/>
  <c r="J256" i="1"/>
  <c r="G256" i="1"/>
  <c r="D256" i="1"/>
  <c r="P254" i="1"/>
  <c r="N254" i="1"/>
  <c r="J254" i="1"/>
  <c r="G254" i="1"/>
  <c r="D254" i="1"/>
  <c r="P253" i="1"/>
  <c r="N253" i="1"/>
  <c r="J253" i="1"/>
  <c r="G253" i="1"/>
  <c r="D253" i="1"/>
  <c r="P252" i="1"/>
  <c r="N252" i="1"/>
  <c r="J252" i="1"/>
  <c r="G252" i="1"/>
  <c r="D252" i="1"/>
  <c r="P251" i="1"/>
  <c r="N251" i="1"/>
  <c r="J251" i="1"/>
  <c r="G251" i="1"/>
  <c r="D251" i="1"/>
  <c r="P250" i="1"/>
  <c r="N250" i="1"/>
  <c r="J250" i="1"/>
  <c r="G250" i="1"/>
  <c r="D250" i="1"/>
  <c r="P249" i="1"/>
  <c r="N249" i="1"/>
  <c r="J249" i="1"/>
  <c r="G249" i="1"/>
  <c r="D249" i="1"/>
  <c r="P247" i="1"/>
  <c r="N247" i="1"/>
  <c r="J247" i="1"/>
  <c r="G247" i="1"/>
  <c r="D247" i="1"/>
  <c r="P246" i="1"/>
  <c r="N246" i="1"/>
  <c r="J246" i="1"/>
  <c r="G246" i="1"/>
  <c r="D246" i="1"/>
  <c r="P244" i="1"/>
  <c r="N244" i="1"/>
  <c r="J244" i="1"/>
  <c r="G244" i="1"/>
  <c r="D244" i="1"/>
  <c r="P243" i="1"/>
  <c r="N243" i="1"/>
  <c r="J243" i="1"/>
  <c r="G243" i="1"/>
  <c r="D243" i="1"/>
  <c r="P242" i="1"/>
  <c r="N242" i="1"/>
  <c r="J242" i="1"/>
  <c r="G242" i="1"/>
  <c r="D242" i="1"/>
  <c r="P241" i="1"/>
  <c r="N241" i="1"/>
  <c r="J241" i="1"/>
  <c r="G241" i="1"/>
  <c r="D241" i="1"/>
  <c r="P240" i="1"/>
  <c r="N240" i="1"/>
  <c r="J240" i="1"/>
  <c r="G240" i="1"/>
  <c r="D240" i="1"/>
  <c r="P239" i="1"/>
  <c r="N239" i="1"/>
  <c r="J239" i="1"/>
  <c r="G239" i="1"/>
  <c r="D239" i="1"/>
  <c r="P238" i="1"/>
  <c r="N238" i="1"/>
  <c r="J238" i="1"/>
  <c r="G238" i="1"/>
  <c r="D238" i="1"/>
  <c r="P237" i="1"/>
  <c r="N237" i="1"/>
  <c r="J237" i="1"/>
  <c r="G237" i="1"/>
  <c r="D237" i="1"/>
  <c r="P236" i="1"/>
  <c r="N236" i="1"/>
  <c r="J236" i="1"/>
  <c r="G236" i="1"/>
  <c r="D236" i="1"/>
  <c r="P235" i="1"/>
  <c r="N235" i="1"/>
  <c r="J235" i="1"/>
  <c r="G235" i="1"/>
  <c r="D235" i="1"/>
  <c r="P234" i="1"/>
  <c r="N234" i="1"/>
  <c r="J234" i="1"/>
  <c r="G234" i="1"/>
  <c r="D234" i="1"/>
  <c r="P233" i="1"/>
  <c r="N233" i="1"/>
  <c r="J233" i="1"/>
  <c r="G233" i="1"/>
  <c r="D233" i="1"/>
  <c r="P232" i="1"/>
  <c r="N232" i="1"/>
  <c r="J232" i="1"/>
  <c r="G232" i="1"/>
  <c r="D232" i="1"/>
  <c r="P231" i="1"/>
  <c r="N231" i="1"/>
  <c r="J231" i="1"/>
  <c r="G231" i="1"/>
  <c r="D231" i="1"/>
  <c r="P230" i="1"/>
  <c r="N230" i="1"/>
  <c r="J230" i="1"/>
  <c r="G230" i="1"/>
  <c r="D230" i="1"/>
  <c r="P229" i="1"/>
  <c r="N229" i="1"/>
  <c r="J229" i="1"/>
  <c r="G229" i="1"/>
  <c r="D229" i="1"/>
  <c r="P228" i="1"/>
  <c r="N228" i="1"/>
  <c r="J228" i="1"/>
  <c r="G228" i="1"/>
  <c r="D228" i="1"/>
  <c r="P227" i="1"/>
  <c r="N227" i="1"/>
  <c r="J227" i="1"/>
  <c r="G227" i="1"/>
  <c r="D227" i="1"/>
  <c r="P226" i="1"/>
  <c r="N226" i="1"/>
  <c r="J226" i="1"/>
  <c r="G226" i="1"/>
  <c r="D226" i="1"/>
  <c r="P225" i="1"/>
  <c r="N225" i="1"/>
  <c r="J225" i="1"/>
  <c r="G225" i="1"/>
  <c r="D225" i="1"/>
  <c r="P224" i="1"/>
  <c r="N224" i="1"/>
  <c r="J224" i="1"/>
  <c r="G224" i="1"/>
  <c r="D224" i="1"/>
  <c r="P223" i="1"/>
  <c r="N223" i="1"/>
  <c r="J223" i="1"/>
  <c r="G223" i="1"/>
  <c r="D223" i="1"/>
  <c r="P222" i="1"/>
  <c r="N222" i="1"/>
  <c r="J222" i="1"/>
  <c r="G222" i="1"/>
  <c r="D222" i="1"/>
  <c r="P221" i="1"/>
  <c r="N221" i="1"/>
  <c r="J221" i="1"/>
  <c r="G221" i="1"/>
  <c r="D221" i="1"/>
  <c r="P220" i="1"/>
  <c r="N220" i="1"/>
  <c r="J220" i="1"/>
  <c r="G220" i="1"/>
  <c r="D220" i="1"/>
  <c r="P219" i="1"/>
  <c r="N219" i="1"/>
  <c r="J219" i="1"/>
  <c r="G219" i="1"/>
  <c r="D219" i="1"/>
  <c r="P218" i="1"/>
  <c r="N218" i="1"/>
  <c r="J218" i="1"/>
  <c r="G218" i="1"/>
  <c r="D218" i="1"/>
  <c r="P217" i="1"/>
  <c r="N217" i="1"/>
  <c r="J217" i="1"/>
  <c r="G217" i="1"/>
  <c r="D217" i="1"/>
  <c r="P216" i="1"/>
  <c r="N216" i="1"/>
  <c r="J216" i="1"/>
  <c r="G216" i="1"/>
  <c r="D216" i="1"/>
  <c r="P215" i="1"/>
  <c r="N215" i="1"/>
  <c r="J215" i="1"/>
  <c r="G215" i="1"/>
  <c r="D215" i="1"/>
  <c r="P214" i="1"/>
  <c r="N214" i="1"/>
  <c r="J214" i="1"/>
  <c r="G214" i="1"/>
  <c r="D214" i="1"/>
  <c r="P213" i="1"/>
  <c r="N213" i="1"/>
  <c r="J213" i="1"/>
  <c r="G213" i="1"/>
  <c r="D213" i="1"/>
  <c r="P212" i="1"/>
  <c r="N212" i="1"/>
  <c r="J212" i="1"/>
  <c r="G212" i="1"/>
  <c r="D212" i="1"/>
  <c r="P211" i="1"/>
  <c r="N211" i="1"/>
  <c r="J211" i="1"/>
  <c r="G211" i="1"/>
  <c r="D211" i="1"/>
  <c r="P209" i="1"/>
  <c r="N209" i="1"/>
  <c r="J209" i="1"/>
  <c r="G209" i="1"/>
  <c r="D209" i="1"/>
  <c r="P208" i="1"/>
  <c r="N208" i="1"/>
  <c r="J208" i="1"/>
  <c r="G208" i="1"/>
  <c r="D208" i="1"/>
  <c r="P207" i="1"/>
  <c r="N207" i="1"/>
  <c r="J207" i="1"/>
  <c r="G207" i="1"/>
  <c r="D207" i="1"/>
  <c r="D206" i="1"/>
  <c r="P205" i="1"/>
  <c r="N205" i="1"/>
  <c r="J205" i="1"/>
  <c r="G205" i="1"/>
  <c r="D205" i="1"/>
  <c r="P204" i="1"/>
  <c r="N204" i="1"/>
  <c r="J204" i="1"/>
  <c r="G204" i="1"/>
  <c r="D204" i="1"/>
  <c r="P203" i="1"/>
  <c r="N203" i="1"/>
  <c r="J203" i="1"/>
  <c r="G203" i="1"/>
  <c r="D203" i="1"/>
  <c r="P202" i="1"/>
  <c r="N202" i="1"/>
  <c r="J202" i="1"/>
  <c r="G202" i="1"/>
  <c r="D202" i="1"/>
  <c r="P201" i="1"/>
  <c r="N201" i="1"/>
  <c r="J201" i="1"/>
  <c r="G201" i="1"/>
  <c r="D201" i="1"/>
  <c r="P200" i="1"/>
  <c r="N200" i="1"/>
  <c r="J200" i="1"/>
  <c r="G200" i="1"/>
  <c r="D200" i="1"/>
  <c r="P199" i="1"/>
  <c r="N199" i="1"/>
  <c r="J199" i="1"/>
  <c r="G199" i="1"/>
  <c r="D199" i="1"/>
  <c r="P197" i="1"/>
  <c r="N197" i="1"/>
  <c r="J197" i="1"/>
  <c r="G197" i="1"/>
  <c r="D197" i="1"/>
  <c r="P196" i="1"/>
  <c r="N196" i="1"/>
  <c r="J196" i="1"/>
  <c r="G196" i="1"/>
  <c r="D196" i="1"/>
  <c r="P195" i="1"/>
  <c r="N195" i="1"/>
  <c r="J195" i="1"/>
  <c r="G195" i="1"/>
  <c r="D195" i="1"/>
  <c r="P194" i="1"/>
  <c r="N194" i="1"/>
  <c r="J194" i="1"/>
  <c r="G194" i="1"/>
  <c r="D194" i="1"/>
  <c r="N193" i="1"/>
  <c r="P192" i="1"/>
  <c r="N192" i="1"/>
  <c r="J192" i="1"/>
  <c r="G192" i="1"/>
  <c r="D192" i="1"/>
  <c r="P191" i="1"/>
  <c r="N191" i="1"/>
  <c r="J191" i="1"/>
  <c r="G191" i="1"/>
  <c r="D191" i="1"/>
  <c r="P190" i="1"/>
  <c r="N190" i="1"/>
  <c r="J190" i="1"/>
  <c r="G190" i="1"/>
  <c r="D190" i="1"/>
  <c r="P189" i="1"/>
  <c r="N189" i="1"/>
  <c r="J189" i="1"/>
  <c r="G189" i="1"/>
  <c r="D189" i="1"/>
  <c r="P188" i="1"/>
  <c r="N188" i="1"/>
  <c r="J188" i="1"/>
  <c r="G188" i="1"/>
  <c r="D188" i="1"/>
  <c r="P186" i="1"/>
  <c r="N186" i="1"/>
  <c r="J186" i="1"/>
  <c r="G186" i="1"/>
  <c r="D186" i="1"/>
  <c r="P185" i="1"/>
  <c r="N185" i="1"/>
  <c r="J185" i="1"/>
  <c r="G185" i="1"/>
  <c r="D185" i="1"/>
  <c r="P184" i="1"/>
  <c r="N184" i="1"/>
  <c r="J184" i="1"/>
  <c r="G184" i="1"/>
  <c r="D184" i="1"/>
  <c r="P183" i="1"/>
  <c r="N183" i="1"/>
  <c r="J183" i="1"/>
  <c r="G183" i="1"/>
  <c r="D183" i="1"/>
  <c r="P182" i="1"/>
  <c r="N182" i="1"/>
  <c r="J182" i="1"/>
  <c r="G182" i="1"/>
  <c r="D182" i="1"/>
  <c r="P181" i="1"/>
  <c r="N181" i="1"/>
  <c r="J181" i="1"/>
  <c r="G181" i="1"/>
  <c r="D181" i="1"/>
  <c r="P180" i="1"/>
  <c r="N180" i="1"/>
  <c r="J180" i="1"/>
  <c r="G180" i="1"/>
  <c r="D180" i="1"/>
  <c r="P179" i="1"/>
  <c r="N179" i="1"/>
  <c r="J179" i="1"/>
  <c r="G179" i="1"/>
  <c r="D179" i="1"/>
  <c r="P178" i="1"/>
  <c r="N178" i="1"/>
  <c r="J178" i="1"/>
  <c r="G178" i="1"/>
  <c r="D178" i="1"/>
  <c r="P177" i="1"/>
  <c r="N177" i="1"/>
  <c r="J177" i="1"/>
  <c r="G177" i="1"/>
  <c r="D177" i="1"/>
  <c r="P176" i="1"/>
  <c r="N176" i="1"/>
  <c r="J176" i="1"/>
  <c r="G176" i="1"/>
  <c r="D176" i="1"/>
  <c r="P175" i="1"/>
  <c r="N175" i="1"/>
  <c r="J175" i="1"/>
  <c r="G175" i="1"/>
  <c r="D175" i="1"/>
  <c r="P174" i="1"/>
  <c r="N174" i="1"/>
  <c r="J174" i="1"/>
  <c r="G174" i="1"/>
  <c r="D174" i="1"/>
  <c r="P173" i="1"/>
  <c r="N173" i="1"/>
  <c r="J173" i="1"/>
  <c r="G173" i="1"/>
  <c r="D173" i="1"/>
  <c r="G172" i="1"/>
  <c r="P171" i="1"/>
  <c r="N171" i="1"/>
  <c r="J171" i="1"/>
  <c r="G171" i="1"/>
  <c r="D171" i="1"/>
  <c r="P170" i="1"/>
  <c r="N170" i="1"/>
  <c r="J170" i="1"/>
  <c r="G170" i="1"/>
  <c r="D170" i="1"/>
  <c r="P169" i="1"/>
  <c r="N169" i="1"/>
  <c r="J169" i="1"/>
  <c r="G169" i="1"/>
  <c r="D169" i="1"/>
  <c r="P168" i="1"/>
  <c r="N168" i="1"/>
  <c r="J168" i="1"/>
  <c r="G168" i="1"/>
  <c r="D168" i="1"/>
  <c r="P167" i="1"/>
  <c r="N167" i="1"/>
  <c r="J167" i="1"/>
  <c r="G167" i="1"/>
  <c r="D167" i="1"/>
  <c r="P166" i="1"/>
  <c r="N166" i="1"/>
  <c r="J166" i="1"/>
  <c r="G166" i="1"/>
  <c r="D166" i="1"/>
  <c r="P164" i="1"/>
  <c r="N164" i="1"/>
  <c r="J164" i="1"/>
  <c r="G164" i="1"/>
  <c r="D164" i="1"/>
  <c r="P163" i="1"/>
  <c r="N163" i="1"/>
  <c r="J163" i="1"/>
  <c r="G163" i="1"/>
  <c r="D163" i="1"/>
  <c r="P162" i="1"/>
  <c r="N162" i="1"/>
  <c r="J162" i="1"/>
  <c r="G162" i="1"/>
  <c r="D162" i="1"/>
  <c r="P161" i="1"/>
  <c r="N161" i="1"/>
  <c r="J161" i="1"/>
  <c r="G161" i="1"/>
  <c r="D161" i="1"/>
  <c r="P160" i="1"/>
  <c r="N160" i="1"/>
  <c r="J160" i="1"/>
  <c r="G160" i="1"/>
  <c r="D160" i="1"/>
  <c r="P159" i="1"/>
  <c r="N159" i="1"/>
  <c r="J159" i="1"/>
  <c r="G159" i="1"/>
  <c r="D159" i="1"/>
  <c r="P158" i="1"/>
  <c r="N158" i="1"/>
  <c r="J158" i="1"/>
  <c r="G158" i="1"/>
  <c r="D158" i="1"/>
  <c r="P156" i="1"/>
  <c r="N156" i="1"/>
  <c r="J156" i="1"/>
  <c r="G156" i="1"/>
  <c r="D156" i="1"/>
  <c r="P155" i="1"/>
  <c r="N155" i="1"/>
  <c r="J155" i="1"/>
  <c r="G155" i="1"/>
  <c r="D155" i="1"/>
  <c r="P154" i="1"/>
  <c r="N154" i="1"/>
  <c r="J154" i="1"/>
  <c r="G154" i="1"/>
  <c r="D154" i="1"/>
  <c r="P153" i="1"/>
  <c r="N153" i="1"/>
  <c r="J153" i="1"/>
  <c r="G153" i="1"/>
  <c r="D153" i="1"/>
  <c r="P152" i="1"/>
  <c r="N152" i="1"/>
  <c r="J152" i="1"/>
  <c r="G152" i="1"/>
  <c r="D152" i="1"/>
  <c r="P151" i="1"/>
  <c r="N151" i="1"/>
  <c r="J151" i="1"/>
  <c r="G151" i="1"/>
  <c r="D151" i="1"/>
  <c r="P150" i="1"/>
  <c r="N150" i="1"/>
  <c r="J150" i="1"/>
  <c r="G150" i="1"/>
  <c r="D150" i="1"/>
  <c r="P149" i="1"/>
  <c r="N149" i="1"/>
  <c r="J149" i="1"/>
  <c r="G149" i="1"/>
  <c r="D149" i="1"/>
  <c r="P148" i="1"/>
  <c r="N148" i="1"/>
  <c r="J148" i="1"/>
  <c r="G148" i="1"/>
  <c r="D148" i="1"/>
  <c r="P147" i="1"/>
  <c r="N147" i="1"/>
  <c r="J147" i="1"/>
  <c r="G147" i="1"/>
  <c r="D147" i="1"/>
  <c r="P146" i="1"/>
  <c r="N146" i="1"/>
  <c r="J146" i="1"/>
  <c r="G146" i="1"/>
  <c r="D146" i="1"/>
  <c r="P145" i="1"/>
  <c r="N145" i="1"/>
  <c r="J145" i="1"/>
  <c r="G145" i="1"/>
  <c r="D145" i="1"/>
  <c r="P144" i="1"/>
  <c r="N144" i="1"/>
  <c r="J144" i="1"/>
  <c r="G144" i="1"/>
  <c r="D144" i="1"/>
  <c r="P143" i="1"/>
  <c r="N143" i="1"/>
  <c r="J143" i="1"/>
  <c r="G143" i="1"/>
  <c r="D143" i="1"/>
  <c r="P142" i="1"/>
  <c r="N142" i="1"/>
  <c r="J142" i="1"/>
  <c r="G142" i="1"/>
  <c r="D142" i="1"/>
  <c r="P141" i="1"/>
  <c r="N141" i="1"/>
  <c r="J141" i="1"/>
  <c r="G141" i="1"/>
  <c r="D141" i="1"/>
  <c r="P140" i="1"/>
  <c r="N140" i="1"/>
  <c r="J140" i="1"/>
  <c r="G140" i="1"/>
  <c r="D140" i="1"/>
  <c r="P139" i="1"/>
  <c r="N139" i="1"/>
  <c r="J139" i="1"/>
  <c r="G139" i="1"/>
  <c r="D139" i="1"/>
  <c r="P138" i="1"/>
  <c r="N138" i="1"/>
  <c r="J138" i="1"/>
  <c r="G138" i="1"/>
  <c r="D138" i="1"/>
  <c r="P137" i="1"/>
  <c r="N137" i="1"/>
  <c r="J137" i="1"/>
  <c r="G137" i="1"/>
  <c r="D137" i="1"/>
  <c r="P135" i="1"/>
  <c r="N135" i="1"/>
  <c r="J135" i="1"/>
  <c r="G135" i="1"/>
  <c r="D135" i="1"/>
  <c r="P134" i="1"/>
  <c r="N134" i="1"/>
  <c r="J134" i="1"/>
  <c r="G134" i="1"/>
  <c r="D134" i="1"/>
  <c r="P133" i="1"/>
  <c r="N133" i="1"/>
  <c r="J133" i="1"/>
  <c r="G133" i="1"/>
  <c r="D133" i="1"/>
  <c r="P132" i="1"/>
  <c r="N132" i="1"/>
  <c r="J132" i="1"/>
  <c r="G132" i="1"/>
  <c r="D132" i="1"/>
  <c r="P131" i="1"/>
  <c r="N131" i="1"/>
  <c r="J131" i="1"/>
  <c r="G131" i="1"/>
  <c r="D131" i="1"/>
  <c r="P130" i="1"/>
  <c r="N130" i="1"/>
  <c r="J130" i="1"/>
  <c r="G130" i="1"/>
  <c r="D130" i="1"/>
  <c r="P129" i="1"/>
  <c r="N129" i="1"/>
  <c r="J129" i="1"/>
  <c r="G129" i="1"/>
  <c r="D129" i="1"/>
  <c r="P128" i="1"/>
  <c r="N128" i="1"/>
  <c r="J128" i="1"/>
  <c r="G128" i="1"/>
  <c r="D128" i="1"/>
  <c r="P127" i="1"/>
  <c r="N127" i="1"/>
  <c r="J127" i="1"/>
  <c r="G127" i="1"/>
  <c r="D127" i="1"/>
  <c r="P126" i="1"/>
  <c r="N126" i="1"/>
  <c r="J126" i="1"/>
  <c r="G126" i="1"/>
  <c r="D126" i="1"/>
  <c r="P125" i="1"/>
  <c r="N125" i="1"/>
  <c r="J125" i="1"/>
  <c r="G125" i="1"/>
  <c r="D125" i="1"/>
  <c r="P124" i="1"/>
  <c r="N124" i="1"/>
  <c r="J124" i="1"/>
  <c r="G124" i="1"/>
  <c r="D124" i="1"/>
  <c r="P123" i="1"/>
  <c r="N123" i="1"/>
  <c r="J123" i="1"/>
  <c r="G123" i="1"/>
  <c r="D123" i="1"/>
  <c r="P121" i="1"/>
  <c r="N121" i="1"/>
  <c r="J121" i="1"/>
  <c r="G121" i="1"/>
  <c r="D121" i="1"/>
  <c r="P118" i="1"/>
  <c r="N118" i="1"/>
  <c r="J118" i="1"/>
  <c r="G118" i="1"/>
  <c r="D118" i="1"/>
  <c r="P117" i="1"/>
  <c r="N117" i="1"/>
  <c r="J117" i="1"/>
  <c r="G117" i="1"/>
  <c r="D117" i="1"/>
  <c r="P116" i="1"/>
  <c r="N116" i="1"/>
  <c r="J116" i="1"/>
  <c r="G116" i="1"/>
  <c r="D116" i="1"/>
  <c r="P115" i="1"/>
  <c r="N115" i="1"/>
  <c r="J115" i="1"/>
  <c r="G115" i="1"/>
  <c r="D115" i="1"/>
  <c r="P114" i="1"/>
  <c r="N114" i="1"/>
  <c r="J114" i="1"/>
  <c r="G114" i="1"/>
  <c r="D114" i="1"/>
  <c r="P112" i="1"/>
  <c r="N112" i="1"/>
  <c r="J112" i="1"/>
  <c r="G112" i="1"/>
  <c r="D112" i="1"/>
  <c r="P111" i="1"/>
  <c r="N111" i="1"/>
  <c r="J111" i="1"/>
  <c r="G111" i="1"/>
  <c r="D111" i="1"/>
  <c r="P110" i="1"/>
  <c r="N110" i="1"/>
  <c r="J110" i="1"/>
  <c r="G110" i="1"/>
  <c r="D110" i="1"/>
  <c r="P109" i="1"/>
  <c r="N109" i="1"/>
  <c r="J109" i="1"/>
  <c r="G109" i="1"/>
  <c r="D109" i="1"/>
  <c r="P108" i="1"/>
  <c r="N108" i="1"/>
  <c r="J108" i="1"/>
  <c r="G108" i="1"/>
  <c r="D108" i="1"/>
  <c r="P107" i="1"/>
  <c r="N107" i="1"/>
  <c r="J107" i="1"/>
  <c r="G107" i="1"/>
  <c r="D107" i="1"/>
  <c r="P106" i="1"/>
  <c r="N106" i="1"/>
  <c r="J106" i="1"/>
  <c r="G106" i="1"/>
  <c r="D106" i="1"/>
  <c r="P105" i="1"/>
  <c r="N105" i="1"/>
  <c r="J105" i="1"/>
  <c r="G105" i="1"/>
  <c r="D105" i="1"/>
  <c r="P104" i="1"/>
  <c r="N104" i="1"/>
  <c r="J104" i="1"/>
  <c r="G104" i="1"/>
  <c r="D104" i="1"/>
  <c r="P103" i="1"/>
  <c r="N103" i="1"/>
  <c r="J103" i="1"/>
  <c r="G103" i="1"/>
  <c r="D103" i="1"/>
  <c r="P102" i="1"/>
  <c r="N102" i="1"/>
  <c r="J102" i="1"/>
  <c r="G102" i="1"/>
  <c r="D102" i="1"/>
  <c r="P101" i="1"/>
  <c r="N101" i="1"/>
  <c r="J101" i="1"/>
  <c r="G101" i="1"/>
  <c r="D101" i="1"/>
  <c r="P100" i="1"/>
  <c r="N100" i="1"/>
  <c r="J100" i="1"/>
  <c r="G100" i="1"/>
  <c r="D100" i="1"/>
  <c r="P99" i="1"/>
  <c r="N99" i="1"/>
  <c r="J99" i="1"/>
  <c r="G99" i="1"/>
  <c r="D99" i="1"/>
  <c r="P97" i="1"/>
  <c r="N97" i="1"/>
  <c r="J97" i="1"/>
  <c r="G97" i="1"/>
  <c r="D97" i="1"/>
  <c r="P96" i="1"/>
  <c r="N96" i="1"/>
  <c r="J96" i="1"/>
  <c r="G96" i="1"/>
  <c r="D96" i="1"/>
  <c r="P95" i="1"/>
  <c r="N95" i="1"/>
  <c r="J95" i="1"/>
  <c r="G95" i="1"/>
  <c r="D95" i="1"/>
  <c r="P93" i="1"/>
  <c r="N93" i="1"/>
  <c r="J93" i="1"/>
  <c r="G93" i="1"/>
  <c r="D93" i="1"/>
  <c r="P92" i="1"/>
  <c r="N92" i="1"/>
  <c r="J92" i="1"/>
  <c r="G92" i="1"/>
  <c r="D92" i="1"/>
  <c r="P91" i="1"/>
  <c r="N91" i="1"/>
  <c r="J91" i="1"/>
  <c r="G91" i="1"/>
  <c r="D91" i="1"/>
  <c r="P90" i="1"/>
  <c r="N90" i="1"/>
  <c r="J90" i="1"/>
  <c r="G90" i="1"/>
  <c r="D90" i="1"/>
  <c r="N87" i="1"/>
  <c r="P86" i="1"/>
  <c r="N86" i="1"/>
  <c r="J86" i="1"/>
  <c r="G86" i="1"/>
  <c r="D86" i="1"/>
  <c r="P85" i="1"/>
  <c r="N85" i="1"/>
  <c r="J85" i="1"/>
  <c r="G85" i="1"/>
  <c r="D85" i="1"/>
  <c r="P84" i="1"/>
  <c r="N84" i="1"/>
  <c r="J84" i="1"/>
  <c r="G84" i="1"/>
  <c r="D84" i="1"/>
  <c r="P83" i="1"/>
  <c r="N83" i="1"/>
  <c r="J83" i="1"/>
  <c r="G83" i="1"/>
  <c r="D83" i="1"/>
  <c r="P82" i="1"/>
  <c r="N82" i="1"/>
  <c r="J82" i="1"/>
  <c r="G82" i="1"/>
  <c r="D82" i="1"/>
  <c r="P81" i="1"/>
  <c r="N81" i="1"/>
  <c r="J81" i="1"/>
  <c r="G81" i="1"/>
  <c r="D81" i="1"/>
  <c r="P80" i="1"/>
  <c r="N80" i="1"/>
  <c r="J80" i="1"/>
  <c r="G80" i="1"/>
  <c r="D80" i="1"/>
  <c r="P79" i="1"/>
  <c r="N79" i="1"/>
  <c r="J79" i="1"/>
  <c r="G79" i="1"/>
  <c r="D79" i="1"/>
  <c r="P78" i="1"/>
  <c r="N78" i="1"/>
  <c r="J78" i="1"/>
  <c r="G78" i="1"/>
  <c r="D78" i="1"/>
  <c r="P77" i="1"/>
  <c r="N77" i="1"/>
  <c r="J77" i="1"/>
  <c r="G77" i="1"/>
  <c r="D77" i="1"/>
  <c r="P75" i="1"/>
  <c r="N75" i="1"/>
  <c r="J75" i="1"/>
  <c r="G75" i="1"/>
  <c r="D75" i="1"/>
  <c r="P74" i="1"/>
  <c r="N74" i="1"/>
  <c r="J74" i="1"/>
  <c r="G74" i="1"/>
  <c r="D74" i="1"/>
  <c r="P73" i="1"/>
  <c r="N73" i="1"/>
  <c r="J73" i="1"/>
  <c r="G73" i="1"/>
  <c r="D73" i="1"/>
  <c r="P72" i="1"/>
  <c r="N72" i="1"/>
  <c r="J72" i="1"/>
  <c r="G72" i="1"/>
  <c r="D72" i="1"/>
  <c r="P71" i="1"/>
  <c r="N71" i="1"/>
  <c r="J71" i="1"/>
  <c r="G71" i="1"/>
  <c r="D71" i="1"/>
  <c r="P70" i="1"/>
  <c r="N70" i="1"/>
  <c r="J70" i="1"/>
  <c r="G70" i="1"/>
  <c r="D70" i="1"/>
  <c r="P69" i="1"/>
  <c r="N69" i="1"/>
  <c r="J69" i="1"/>
  <c r="G69" i="1"/>
  <c r="D69" i="1"/>
  <c r="P68" i="1"/>
  <c r="N68" i="1"/>
  <c r="J68" i="1"/>
  <c r="G68" i="1"/>
  <c r="D68" i="1"/>
  <c r="P67" i="1"/>
  <c r="N67" i="1"/>
  <c r="J67" i="1"/>
  <c r="G67" i="1"/>
  <c r="D67" i="1"/>
  <c r="P66" i="1"/>
  <c r="N66" i="1"/>
  <c r="J66" i="1"/>
  <c r="G66" i="1"/>
  <c r="D66" i="1"/>
  <c r="P65" i="1"/>
  <c r="N65" i="1"/>
  <c r="J65" i="1"/>
  <c r="G65" i="1"/>
  <c r="D65" i="1"/>
  <c r="P64" i="1"/>
  <c r="N64" i="1"/>
  <c r="J64" i="1"/>
  <c r="G64" i="1"/>
  <c r="D64" i="1"/>
  <c r="P63" i="1"/>
  <c r="N63" i="1"/>
  <c r="J63" i="1"/>
  <c r="G63" i="1"/>
  <c r="D63" i="1"/>
  <c r="P62" i="1"/>
  <c r="N62" i="1"/>
  <c r="J62" i="1"/>
  <c r="G62" i="1"/>
  <c r="D62" i="1"/>
  <c r="P60" i="1"/>
  <c r="N60" i="1"/>
  <c r="J60" i="1"/>
  <c r="G60" i="1"/>
  <c r="D60" i="1"/>
  <c r="P59" i="1"/>
  <c r="N59" i="1"/>
  <c r="J59" i="1"/>
  <c r="G59" i="1"/>
  <c r="D59" i="1"/>
  <c r="P58" i="1"/>
  <c r="N58" i="1"/>
  <c r="J58" i="1"/>
  <c r="G58" i="1"/>
  <c r="D58" i="1"/>
  <c r="P57" i="1"/>
  <c r="N57" i="1"/>
  <c r="J57" i="1"/>
  <c r="G57" i="1"/>
  <c r="D57" i="1"/>
  <c r="P56" i="1"/>
  <c r="N56" i="1"/>
  <c r="J56" i="1"/>
  <c r="G56" i="1"/>
  <c r="D56" i="1"/>
  <c r="P55" i="1"/>
  <c r="N55" i="1"/>
  <c r="J55" i="1"/>
  <c r="G55" i="1"/>
  <c r="D55" i="1"/>
  <c r="P54" i="1"/>
  <c r="N54" i="1"/>
  <c r="J54" i="1"/>
  <c r="G54" i="1"/>
  <c r="D54" i="1"/>
  <c r="P53" i="1"/>
  <c r="N53" i="1"/>
  <c r="J53" i="1"/>
  <c r="G53" i="1"/>
  <c r="D53" i="1"/>
  <c r="P52" i="1"/>
  <c r="N52" i="1"/>
  <c r="J52" i="1"/>
  <c r="G52" i="1"/>
  <c r="D52" i="1"/>
  <c r="P50" i="1"/>
  <c r="N50" i="1"/>
  <c r="J50" i="1"/>
  <c r="G50" i="1"/>
  <c r="D50" i="1"/>
  <c r="P49" i="1"/>
  <c r="N49" i="1"/>
  <c r="J49" i="1"/>
  <c r="G49" i="1"/>
  <c r="D49" i="1"/>
  <c r="P48" i="1"/>
  <c r="N48" i="1"/>
  <c r="J48" i="1"/>
  <c r="G48" i="1"/>
  <c r="D48" i="1"/>
  <c r="P47" i="1"/>
  <c r="N47" i="1"/>
  <c r="J47" i="1"/>
  <c r="G47" i="1"/>
  <c r="D47" i="1"/>
  <c r="P46" i="1"/>
  <c r="N46" i="1"/>
  <c r="J46" i="1"/>
  <c r="G46" i="1"/>
  <c r="D46" i="1"/>
  <c r="P45" i="1"/>
  <c r="N45" i="1"/>
  <c r="J45" i="1"/>
  <c r="G45" i="1"/>
  <c r="D45" i="1"/>
  <c r="P44" i="1"/>
  <c r="N44" i="1"/>
  <c r="J44" i="1"/>
  <c r="G44" i="1"/>
  <c r="D44" i="1"/>
  <c r="P43" i="1"/>
  <c r="N43" i="1"/>
  <c r="J43" i="1"/>
  <c r="G43" i="1"/>
  <c r="D43" i="1"/>
  <c r="P42" i="1"/>
  <c r="N42" i="1"/>
  <c r="J42" i="1"/>
  <c r="G42" i="1"/>
  <c r="D42" i="1"/>
  <c r="P41" i="1"/>
  <c r="N41" i="1"/>
  <c r="J41" i="1"/>
  <c r="G41" i="1"/>
  <c r="D41" i="1"/>
  <c r="P40" i="1"/>
  <c r="N40" i="1"/>
  <c r="J40" i="1"/>
  <c r="G40" i="1"/>
  <c r="D40" i="1"/>
  <c r="P38" i="1"/>
  <c r="N38" i="1"/>
  <c r="J38" i="1"/>
  <c r="G38" i="1"/>
  <c r="D38" i="1"/>
  <c r="P36" i="1"/>
  <c r="N36" i="1"/>
  <c r="J36" i="1"/>
  <c r="G36" i="1"/>
  <c r="D36" i="1"/>
  <c r="P35" i="1"/>
  <c r="N35" i="1"/>
  <c r="J35" i="1"/>
  <c r="G35" i="1"/>
  <c r="D35" i="1"/>
  <c r="P34" i="1"/>
  <c r="N34" i="1"/>
  <c r="J34" i="1"/>
  <c r="G34" i="1"/>
  <c r="D34" i="1"/>
  <c r="P33" i="1"/>
  <c r="N33" i="1"/>
  <c r="J33" i="1"/>
  <c r="G33" i="1"/>
  <c r="D33" i="1"/>
  <c r="P32" i="1"/>
  <c r="N32" i="1"/>
  <c r="J32" i="1"/>
  <c r="G32" i="1"/>
  <c r="D32" i="1"/>
  <c r="P31" i="1"/>
  <c r="N31" i="1"/>
  <c r="J31" i="1"/>
  <c r="G31" i="1"/>
  <c r="D31" i="1"/>
  <c r="P30" i="1"/>
  <c r="N30" i="1"/>
  <c r="J30" i="1"/>
  <c r="G30" i="1"/>
  <c r="D30" i="1"/>
  <c r="P29" i="1"/>
  <c r="N29" i="1"/>
  <c r="J29" i="1"/>
  <c r="G29" i="1"/>
  <c r="D29" i="1"/>
  <c r="P28" i="1"/>
  <c r="N28" i="1"/>
  <c r="J28" i="1"/>
  <c r="G28" i="1"/>
  <c r="D28" i="1"/>
  <c r="P26" i="1"/>
  <c r="N26" i="1"/>
  <c r="J26" i="1"/>
  <c r="G26" i="1"/>
  <c r="D26" i="1"/>
  <c r="P25" i="1"/>
  <c r="N25" i="1"/>
  <c r="J25" i="1"/>
  <c r="G25" i="1"/>
  <c r="D25" i="1"/>
  <c r="P24" i="1"/>
  <c r="N24" i="1"/>
  <c r="J24" i="1"/>
  <c r="G24" i="1"/>
  <c r="D24" i="1"/>
  <c r="P23" i="1"/>
  <c r="N23" i="1"/>
  <c r="J23" i="1"/>
  <c r="G23" i="1"/>
  <c r="D23" i="1"/>
  <c r="P22" i="1"/>
  <c r="N22" i="1"/>
  <c r="J22" i="1"/>
  <c r="G22" i="1"/>
  <c r="D22" i="1"/>
  <c r="P20" i="1"/>
  <c r="N20" i="1"/>
  <c r="J20" i="1"/>
  <c r="G20" i="1"/>
  <c r="D20" i="1"/>
  <c r="P16" i="1"/>
  <c r="N16" i="1"/>
  <c r="J16" i="1"/>
  <c r="G16" i="1"/>
  <c r="D16" i="1"/>
  <c r="P15" i="1"/>
  <c r="N15" i="1"/>
  <c r="J15" i="1"/>
  <c r="G15" i="1"/>
  <c r="D15" i="1"/>
  <c r="P13" i="1"/>
  <c r="N13" i="1"/>
  <c r="J13" i="1"/>
  <c r="G13" i="1"/>
  <c r="D13" i="1"/>
  <c r="P12" i="1"/>
  <c r="N12" i="1"/>
  <c r="J12" i="1"/>
  <c r="G12" i="1"/>
  <c r="D12" i="1"/>
  <c r="P11" i="1"/>
  <c r="N11" i="1"/>
  <c r="J11" i="1"/>
  <c r="G11" i="1"/>
  <c r="D11" i="1"/>
  <c r="P10" i="1"/>
  <c r="N10" i="1"/>
  <c r="J10" i="1"/>
  <c r="G10" i="1"/>
  <c r="D10" i="1"/>
  <c r="P8" i="1"/>
  <c r="N8" i="1"/>
  <c r="J8" i="1"/>
  <c r="G8" i="1"/>
  <c r="D8" i="1"/>
  <c r="P5" i="1"/>
  <c r="N5" i="1"/>
  <c r="J5" i="1"/>
  <c r="G5" i="1"/>
  <c r="D5" i="1"/>
</calcChain>
</file>

<file path=xl/sharedStrings.xml><?xml version="1.0" encoding="utf-8"?>
<sst xmlns="http://schemas.openxmlformats.org/spreadsheetml/2006/main" count="974" uniqueCount="964">
  <si>
    <t>nuo 2025-08-01</t>
  </si>
  <si>
    <t>0,03% - delspinigiai</t>
  </si>
  <si>
    <t>7,00-nar.m</t>
  </si>
  <si>
    <t>0,10 - tiksl.mok.</t>
  </si>
  <si>
    <t>0,10 - laikinai naud.žemės paslaugų mokestis (LNŽM)</t>
  </si>
  <si>
    <t>skola</t>
  </si>
  <si>
    <t>MOKESČIAI už 2025 m.</t>
  </si>
  <si>
    <t>Eur</t>
  </si>
  <si>
    <t>0,03 - mok. už privatizuotą mišką (PM)</t>
  </si>
  <si>
    <t xml:space="preserve"> -</t>
  </si>
  <si>
    <t>permoka</t>
  </si>
  <si>
    <t>Skola arba permoka</t>
  </si>
  <si>
    <t>2025 m.</t>
  </si>
  <si>
    <t>Skl.Nr.</t>
  </si>
  <si>
    <t>Plotas</t>
  </si>
  <si>
    <t>Tiksl.mok. 2025</t>
  </si>
  <si>
    <t>Nario mok.</t>
  </si>
  <si>
    <t>Kelių(infrastruktūros) rem.</t>
  </si>
  <si>
    <t>Bendra suma</t>
  </si>
  <si>
    <t>Apm.suma</t>
  </si>
  <si>
    <t>Apm.data</t>
  </si>
  <si>
    <t>Likut.2025</t>
  </si>
  <si>
    <t>Skola/perm. iki 2025 m.</t>
  </si>
  <si>
    <t>Delsp. iki 2025</t>
  </si>
  <si>
    <t>Delsp.</t>
  </si>
  <si>
    <t>Stoj.mok.</t>
  </si>
  <si>
    <t>Kelių f.mokestis</t>
  </si>
  <si>
    <t>Viso mokėti, Eur</t>
  </si>
  <si>
    <t>3-001</t>
  </si>
  <si>
    <t>perm.užsk.</t>
  </si>
  <si>
    <t>3-002</t>
  </si>
  <si>
    <t>3-003</t>
  </si>
  <si>
    <t>3-004</t>
  </si>
  <si>
    <t>3-005</t>
  </si>
  <si>
    <t>3-006</t>
  </si>
  <si>
    <t>3-007</t>
  </si>
  <si>
    <t>3-013</t>
  </si>
  <si>
    <t>3-009</t>
  </si>
  <si>
    <t>3-010</t>
  </si>
  <si>
    <t>3-011</t>
  </si>
  <si>
    <t>3-012</t>
  </si>
  <si>
    <t>3-014</t>
  </si>
  <si>
    <t>3-015</t>
  </si>
  <si>
    <t>3-016</t>
  </si>
  <si>
    <t>3-017</t>
  </si>
  <si>
    <t>3-018</t>
  </si>
  <si>
    <t>3-026</t>
  </si>
  <si>
    <t>3-019</t>
  </si>
  <si>
    <t>3-020</t>
  </si>
  <si>
    <t>3-021</t>
  </si>
  <si>
    <t>3-022</t>
  </si>
  <si>
    <t>3-023</t>
  </si>
  <si>
    <t>3-024</t>
  </si>
  <si>
    <t>3-025</t>
  </si>
  <si>
    <t>3-027</t>
  </si>
  <si>
    <t>3-028</t>
  </si>
  <si>
    <t>3-029</t>
  </si>
  <si>
    <t>3-030</t>
  </si>
  <si>
    <t>3-031</t>
  </si>
  <si>
    <t>3-032</t>
  </si>
  <si>
    <t>3-033</t>
  </si>
  <si>
    <t>3-034</t>
  </si>
  <si>
    <t>3-035</t>
  </si>
  <si>
    <t>3-036</t>
  </si>
  <si>
    <t>3-037</t>
  </si>
  <si>
    <t>3-038</t>
  </si>
  <si>
    <t>3-039</t>
  </si>
  <si>
    <t>3-040</t>
  </si>
  <si>
    <t>3-041</t>
  </si>
  <si>
    <t>3-042</t>
  </si>
  <si>
    <t>3-043</t>
  </si>
  <si>
    <t>3-044</t>
  </si>
  <si>
    <t>3-045</t>
  </si>
  <si>
    <t>3-046</t>
  </si>
  <si>
    <t>3-047</t>
  </si>
  <si>
    <t>3-048</t>
  </si>
  <si>
    <t>3-049</t>
  </si>
  <si>
    <t>3-050</t>
  </si>
  <si>
    <t>3-051</t>
  </si>
  <si>
    <t>3-052</t>
  </si>
  <si>
    <t>3-053</t>
  </si>
  <si>
    <t>3-054</t>
  </si>
  <si>
    <t>3-055</t>
  </si>
  <si>
    <t>3-056</t>
  </si>
  <si>
    <t>3-056A</t>
  </si>
  <si>
    <t>3-057</t>
  </si>
  <si>
    <t>3-058</t>
  </si>
  <si>
    <t>3-059</t>
  </si>
  <si>
    <t>3-060</t>
  </si>
  <si>
    <t>3-061</t>
  </si>
  <si>
    <t>3-062</t>
  </si>
  <si>
    <t>3-063</t>
  </si>
  <si>
    <t>3-064</t>
  </si>
  <si>
    <t>3-065</t>
  </si>
  <si>
    <t>3-066</t>
  </si>
  <si>
    <t>3-067</t>
  </si>
  <si>
    <t>3-068</t>
  </si>
  <si>
    <t>3-069</t>
  </si>
  <si>
    <t>3-070</t>
  </si>
  <si>
    <t>3-071</t>
  </si>
  <si>
    <t>3-072</t>
  </si>
  <si>
    <t>3-073</t>
  </si>
  <si>
    <t>3-074</t>
  </si>
  <si>
    <t>3-075</t>
  </si>
  <si>
    <t>3-076</t>
  </si>
  <si>
    <t>3-085</t>
  </si>
  <si>
    <t>3-077</t>
  </si>
  <si>
    <t>3-078</t>
  </si>
  <si>
    <t>3-079</t>
  </si>
  <si>
    <t>3-080</t>
  </si>
  <si>
    <t>3-081</t>
  </si>
  <si>
    <t>3-082</t>
  </si>
  <si>
    <t>3-083</t>
  </si>
  <si>
    <t>3-084</t>
  </si>
  <si>
    <t>3-086</t>
  </si>
  <si>
    <t>3-087</t>
  </si>
  <si>
    <t>3-088</t>
  </si>
  <si>
    <t>3-089</t>
  </si>
  <si>
    <t>3-090</t>
  </si>
  <si>
    <t>3-091</t>
  </si>
  <si>
    <t>3-092</t>
  </si>
  <si>
    <t>3-093</t>
  </si>
  <si>
    <t>3-094</t>
  </si>
  <si>
    <t>3-095</t>
  </si>
  <si>
    <t>3-096</t>
  </si>
  <si>
    <t>3-097</t>
  </si>
  <si>
    <t>3-098</t>
  </si>
  <si>
    <t>3-099</t>
  </si>
  <si>
    <t>3-100</t>
  </si>
  <si>
    <t>3-101</t>
  </si>
  <si>
    <t>3-102</t>
  </si>
  <si>
    <t>3-103</t>
  </si>
  <si>
    <t>3-104</t>
  </si>
  <si>
    <t>3-112</t>
  </si>
  <si>
    <t>3-119</t>
  </si>
  <si>
    <t>3-105</t>
  </si>
  <si>
    <t>3-106</t>
  </si>
  <si>
    <t>3-107</t>
  </si>
  <si>
    <t>3-108</t>
  </si>
  <si>
    <t>3-109</t>
  </si>
  <si>
    <t>3-110</t>
  </si>
  <si>
    <t>3-111</t>
  </si>
  <si>
    <t>3-113</t>
  </si>
  <si>
    <t>3-114</t>
  </si>
  <si>
    <t>3-115</t>
  </si>
  <si>
    <t>3-116</t>
  </si>
  <si>
    <t>3-117</t>
  </si>
  <si>
    <t>3-118</t>
  </si>
  <si>
    <t>3-119A</t>
  </si>
  <si>
    <t>3-120</t>
  </si>
  <si>
    <t>3-121</t>
  </si>
  <si>
    <t>3-122</t>
  </si>
  <si>
    <t>3-123</t>
  </si>
  <si>
    <t>3-124</t>
  </si>
  <si>
    <t>3-124A</t>
  </si>
  <si>
    <t>3-125</t>
  </si>
  <si>
    <t>3-125A</t>
  </si>
  <si>
    <t>3-126</t>
  </si>
  <si>
    <t>3-126A</t>
  </si>
  <si>
    <t>3-127</t>
  </si>
  <si>
    <t>3-127A</t>
  </si>
  <si>
    <t>3-128</t>
  </si>
  <si>
    <t>3-129</t>
  </si>
  <si>
    <t>3-130</t>
  </si>
  <si>
    <t>3-131</t>
  </si>
  <si>
    <t>3-132</t>
  </si>
  <si>
    <t>3-133</t>
  </si>
  <si>
    <t>3-134</t>
  </si>
  <si>
    <t>3-135</t>
  </si>
  <si>
    <t>3-136</t>
  </si>
  <si>
    <t>3-137</t>
  </si>
  <si>
    <t>3-138</t>
  </si>
  <si>
    <t>3-139</t>
  </si>
  <si>
    <t>3-140</t>
  </si>
  <si>
    <t>3-141</t>
  </si>
  <si>
    <t>3-142</t>
  </si>
  <si>
    <t>3-143</t>
  </si>
  <si>
    <t>3-147</t>
  </si>
  <si>
    <t>3-144</t>
  </si>
  <si>
    <t>3-145</t>
  </si>
  <si>
    <t>3-146</t>
  </si>
  <si>
    <t>3-148</t>
  </si>
  <si>
    <t>3-149</t>
  </si>
  <si>
    <t>3-150</t>
  </si>
  <si>
    <t>4-018</t>
  </si>
  <si>
    <t>3-151</t>
  </si>
  <si>
    <t>3-152</t>
  </si>
  <si>
    <t>3-153</t>
  </si>
  <si>
    <t>3-154</t>
  </si>
  <si>
    <t>3-155</t>
  </si>
  <si>
    <t>3-156</t>
  </si>
  <si>
    <t>3-157</t>
  </si>
  <si>
    <t>3-158</t>
  </si>
  <si>
    <t>3-159</t>
  </si>
  <si>
    <t>3-160</t>
  </si>
  <si>
    <t>3-161</t>
  </si>
  <si>
    <t>3-162</t>
  </si>
  <si>
    <t>3-163</t>
  </si>
  <si>
    <t>3-164</t>
  </si>
  <si>
    <t>3-165</t>
  </si>
  <si>
    <t>3-166</t>
  </si>
  <si>
    <t>3-167</t>
  </si>
  <si>
    <t>3-168</t>
  </si>
  <si>
    <t>3-169</t>
  </si>
  <si>
    <t>3-171</t>
  </si>
  <si>
    <t>3-170</t>
  </si>
  <si>
    <t>3-172</t>
  </si>
  <si>
    <t>3-173</t>
  </si>
  <si>
    <t>3-173A</t>
  </si>
  <si>
    <t>1/2 3-177</t>
  </si>
  <si>
    <t>3-174</t>
  </si>
  <si>
    <t>3-175</t>
  </si>
  <si>
    <t>3-176</t>
  </si>
  <si>
    <t>3-178</t>
  </si>
  <si>
    <t>3-179</t>
  </si>
  <si>
    <t>3-180</t>
  </si>
  <si>
    <t>3-181</t>
  </si>
  <si>
    <t>3-182</t>
  </si>
  <si>
    <t>3-183</t>
  </si>
  <si>
    <t>3-184</t>
  </si>
  <si>
    <t>3-185</t>
  </si>
  <si>
    <t>3-186</t>
  </si>
  <si>
    <t>3-187</t>
  </si>
  <si>
    <t>3-188</t>
  </si>
  <si>
    <t>3-189</t>
  </si>
  <si>
    <t>3-190</t>
  </si>
  <si>
    <t>3-191</t>
  </si>
  <si>
    <t>3-192</t>
  </si>
  <si>
    <t>3-193</t>
  </si>
  <si>
    <t>3-194</t>
  </si>
  <si>
    <t>3-195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</si>
  <si>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</si>
  <si>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</si>
  <si>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</si>
  <si>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</si>
  <si>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</si>
  <si>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</si>
  <si>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</si>
  <si>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</si>
  <si>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3-204</t>
  </si>
  <si>
    <t>3-205</t>
  </si>
  <si>
    <t>3-206</t>
  </si>
  <si>
    <t>3-207</t>
  </si>
  <si>
    <t>3-208</t>
  </si>
  <si>
    <t>3-209</t>
  </si>
  <si>
    <t>3-210</t>
  </si>
  <si>
    <t>3-211</t>
  </si>
  <si>
    <t>3-212</t>
  </si>
  <si>
    <t>3-213</t>
  </si>
  <si>
    <t>3-214</t>
  </si>
  <si>
    <t>3-215</t>
  </si>
  <si>
    <t>3-216</t>
  </si>
  <si>
    <t>3-217</t>
  </si>
  <si>
    <t>3-218</t>
  </si>
  <si>
    <t>3-223</t>
  </si>
  <si>
    <t>3-219</t>
  </si>
  <si>
    <t>3-220</t>
  </si>
  <si>
    <t>3-221</t>
  </si>
  <si>
    <t>3-222</t>
  </si>
  <si>
    <t>3-224</t>
  </si>
  <si>
    <t>3-225</t>
  </si>
  <si>
    <t>3-226</t>
  </si>
  <si>
    <t>3-227</t>
  </si>
  <si>
    <t>3-228</t>
  </si>
  <si>
    <t>3-229</t>
  </si>
  <si>
    <t>3-230</t>
  </si>
  <si>
    <t>3-231</t>
  </si>
  <si>
    <t>3-232</t>
  </si>
  <si>
    <t>3-233</t>
  </si>
  <si>
    <t>3-234</t>
  </si>
  <si>
    <t>3-238</t>
  </si>
  <si>
    <t>3-235</t>
  </si>
  <si>
    <t>3-236</t>
  </si>
  <si>
    <t>3-237</t>
  </si>
  <si>
    <t>3-239</t>
  </si>
  <si>
    <t>3-240</t>
  </si>
  <si>
    <t>3-234A</t>
  </si>
  <si>
    <t>3-241</t>
  </si>
  <si>
    <t>3-242</t>
  </si>
  <si>
    <t>3-243</t>
  </si>
  <si>
    <t>3-244</t>
  </si>
  <si>
    <t>3-245</t>
  </si>
  <si>
    <t>3-246</t>
  </si>
  <si>
    <t>3-247</t>
  </si>
  <si>
    <t>3-248</t>
  </si>
  <si>
    <t>3-249</t>
  </si>
  <si>
    <t>3-250</t>
  </si>
  <si>
    <t>3-251</t>
  </si>
  <si>
    <t>3-252</t>
  </si>
  <si>
    <t>3-253</t>
  </si>
  <si>
    <t>3-254</t>
  </si>
  <si>
    <t>3-255</t>
  </si>
  <si>
    <t>3-256</t>
  </si>
  <si>
    <t>3-257</t>
  </si>
  <si>
    <t>3-258</t>
  </si>
  <si>
    <t>3-259</t>
  </si>
  <si>
    <t>3-260</t>
  </si>
  <si>
    <t>3-261</t>
  </si>
  <si>
    <t>3-262</t>
  </si>
  <si>
    <t>3-267</t>
  </si>
  <si>
    <t>3-263</t>
  </si>
  <si>
    <t>3-264</t>
  </si>
  <si>
    <t>3-265</t>
  </si>
  <si>
    <t>3-270</t>
  </si>
  <si>
    <t>3-266</t>
  </si>
  <si>
    <t>3-268</t>
  </si>
  <si>
    <t>3-269</t>
  </si>
  <si>
    <t>3-271</t>
  </si>
  <si>
    <t>3-272</t>
  </si>
  <si>
    <t>3-273</t>
  </si>
  <si>
    <t>3-274</t>
  </si>
  <si>
    <t>3-275</t>
  </si>
  <si>
    <t>3-276</t>
  </si>
  <si>
    <t>3-277</t>
  </si>
  <si>
    <t>3-278</t>
  </si>
  <si>
    <t>3-279</t>
  </si>
  <si>
    <t>3-280</t>
  </si>
  <si>
    <t>3-281</t>
  </si>
  <si>
    <t>3-282</t>
  </si>
  <si>
    <t>3-283</t>
  </si>
  <si>
    <t>3-284</t>
  </si>
  <si>
    <t>3-285</t>
  </si>
  <si>
    <t>3-286</t>
  </si>
  <si>
    <t>4-001</t>
  </si>
  <si>
    <t>4-002</t>
  </si>
  <si>
    <t>4-003</t>
  </si>
  <si>
    <t>4-004</t>
  </si>
  <si>
    <t>4-008</t>
  </si>
  <si>
    <t>4-005</t>
  </si>
  <si>
    <t>4-006</t>
  </si>
  <si>
    <t>4-007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</si>
  <si>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</si>
  <si>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</si>
  <si>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</si>
  <si>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</si>
  <si>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</si>
  <si>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</si>
  <si>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</si>
  <si>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</si>
  <si>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4-017</t>
  </si>
  <si>
    <t>4-019</t>
  </si>
  <si>
    <t>4-020</t>
  </si>
  <si>
    <t>4-021</t>
  </si>
  <si>
    <t>4-022</t>
  </si>
  <si>
    <t>4-023</t>
  </si>
  <si>
    <t>4-024</t>
  </si>
  <si>
    <t>4-025</t>
  </si>
  <si>
    <t>4-026</t>
  </si>
  <si>
    <t>4-028</t>
  </si>
  <si>
    <t>4-027</t>
  </si>
  <si>
    <t>4-029</t>
  </si>
  <si>
    <t>4-030</t>
  </si>
  <si>
    <t>4-031</t>
  </si>
  <si>
    <t>4-032</t>
  </si>
  <si>
    <t>4-033</t>
  </si>
  <si>
    <t>4-034</t>
  </si>
  <si>
    <t>4-035</t>
  </si>
  <si>
    <t>4-036</t>
  </si>
  <si>
    <t>4-037</t>
  </si>
  <si>
    <t>4-038</t>
  </si>
  <si>
    <t>4-039</t>
  </si>
  <si>
    <t>4-040</t>
  </si>
  <si>
    <t>4-040A</t>
  </si>
  <si>
    <t>4-041</t>
  </si>
  <si>
    <t>4-042</t>
  </si>
  <si>
    <t>6-015</t>
  </si>
  <si>
    <t>6-015A</t>
  </si>
  <si>
    <t>4-043</t>
  </si>
  <si>
    <t>4-044</t>
  </si>
  <si>
    <t>4-044A</t>
  </si>
  <si>
    <t>4-045</t>
  </si>
  <si>
    <t>4-045A</t>
  </si>
  <si>
    <t>4-046</t>
  </si>
  <si>
    <t>4-048</t>
  </si>
  <si>
    <t>4-047</t>
  </si>
  <si>
    <t>4-049</t>
  </si>
  <si>
    <t>4-050</t>
  </si>
  <si>
    <t>4-051</t>
  </si>
  <si>
    <t>6-016</t>
  </si>
  <si>
    <t>4-052</t>
  </si>
  <si>
    <t>4-053</t>
  </si>
  <si>
    <t xml:space="preserve"> 4-053A</t>
  </si>
  <si>
    <t>4-054</t>
  </si>
  <si>
    <t>4-055</t>
  </si>
  <si>
    <t>4-056</t>
  </si>
  <si>
    <t>4-057</t>
  </si>
  <si>
    <t>4-058</t>
  </si>
  <si>
    <t>4-059</t>
  </si>
  <si>
    <t>4-060</t>
  </si>
  <si>
    <t>4-061</t>
  </si>
  <si>
    <t>4-062</t>
  </si>
  <si>
    <t>4-063</t>
  </si>
  <si>
    <t>4-064</t>
  </si>
  <si>
    <t>4-064A</t>
  </si>
  <si>
    <t>4-065</t>
  </si>
  <si>
    <t>4-065A</t>
  </si>
  <si>
    <t>4-066</t>
  </si>
  <si>
    <t>4-067</t>
  </si>
  <si>
    <t>4-068</t>
  </si>
  <si>
    <t>4-069</t>
  </si>
  <si>
    <t>4-070</t>
  </si>
  <si>
    <t>4-071</t>
  </si>
  <si>
    <t>4-072</t>
  </si>
  <si>
    <t>4-073</t>
  </si>
  <si>
    <t>4-074</t>
  </si>
  <si>
    <t>4-075</t>
  </si>
  <si>
    <t>4-076</t>
  </si>
  <si>
    <t>4-077</t>
  </si>
  <si>
    <t>4-078</t>
  </si>
  <si>
    <t>4-079</t>
  </si>
  <si>
    <t>4-080</t>
  </si>
  <si>
    <t>4-081</t>
  </si>
  <si>
    <t>4-082</t>
  </si>
  <si>
    <t>4-083</t>
  </si>
  <si>
    <t>4-084</t>
  </si>
  <si>
    <t>4-085,-086</t>
  </si>
  <si>
    <t>4-104</t>
  </si>
  <si>
    <t>4-087</t>
  </si>
  <si>
    <t>4-088</t>
  </si>
  <si>
    <t>4-090</t>
  </si>
  <si>
    <t>4-092</t>
  </si>
  <si>
    <t>4-089</t>
  </si>
  <si>
    <t>4-091</t>
  </si>
  <si>
    <t>4-093</t>
  </si>
  <si>
    <t>4-094</t>
  </si>
  <si>
    <t>4-095</t>
  </si>
  <si>
    <t>4-096</t>
  </si>
  <si>
    <t>4-097</t>
  </si>
  <si>
    <t>4-098</t>
  </si>
  <si>
    <t>4-099</t>
  </si>
  <si>
    <t>4-100</t>
  </si>
  <si>
    <t>4-101</t>
  </si>
  <si>
    <t>4-102</t>
  </si>
  <si>
    <t>4-103</t>
  </si>
  <si>
    <t>4-103A</t>
  </si>
  <si>
    <t>4-105</t>
  </si>
  <si>
    <t>4-106</t>
  </si>
  <si>
    <t>4-107</t>
  </si>
  <si>
    <t>4-108</t>
  </si>
  <si>
    <t>4-109</t>
  </si>
  <si>
    <t>4-110</t>
  </si>
  <si>
    <t>4-111</t>
  </si>
  <si>
    <t>4-112</t>
  </si>
  <si>
    <t>4-113</t>
  </si>
  <si>
    <t>4-114</t>
  </si>
  <si>
    <t>4-115</t>
  </si>
  <si>
    <t>4-117</t>
  </si>
  <si>
    <t>4-116</t>
  </si>
  <si>
    <t>4-118</t>
  </si>
  <si>
    <t>4-119</t>
  </si>
  <si>
    <t>4-120</t>
  </si>
  <si>
    <t>4-122</t>
  </si>
  <si>
    <t>4-121</t>
  </si>
  <si>
    <t>4-123</t>
  </si>
  <si>
    <t>4-124</t>
  </si>
  <si>
    <t>4-125</t>
  </si>
  <si>
    <t>4-126</t>
  </si>
  <si>
    <t>4-127</t>
  </si>
  <si>
    <t>4-128</t>
  </si>
  <si>
    <t>4-129</t>
  </si>
  <si>
    <t>4-130</t>
  </si>
  <si>
    <t>4-131</t>
  </si>
  <si>
    <t>4-132</t>
  </si>
  <si>
    <t>4-134</t>
  </si>
  <si>
    <t>4-133</t>
  </si>
  <si>
    <t>4-134A</t>
  </si>
  <si>
    <t>4-135</t>
  </si>
  <si>
    <t>4-136</t>
  </si>
  <si>
    <t>4-137</t>
  </si>
  <si>
    <t>4-138</t>
  </si>
  <si>
    <t>4-139</t>
  </si>
  <si>
    <t>4-140</t>
  </si>
  <si>
    <t>4-141</t>
  </si>
  <si>
    <t>4-142</t>
  </si>
  <si>
    <t>4-143</t>
  </si>
  <si>
    <t>4-144</t>
  </si>
  <si>
    <t>4-145</t>
  </si>
  <si>
    <t>4-146</t>
  </si>
  <si>
    <t>4-146A</t>
  </si>
  <si>
    <t>4-147</t>
  </si>
  <si>
    <t>4-148</t>
  </si>
  <si>
    <t>4-149</t>
  </si>
  <si>
    <t>4-150</t>
  </si>
  <si>
    <t>4-151</t>
  </si>
  <si>
    <t>4-152</t>
  </si>
  <si>
    <t>4-153</t>
  </si>
  <si>
    <t>4-154</t>
  </si>
  <si>
    <t>4-155</t>
  </si>
  <si>
    <t>4-156</t>
  </si>
  <si>
    <t>4-158</t>
  </si>
  <si>
    <t>4-157</t>
  </si>
  <si>
    <t>4-159</t>
  </si>
  <si>
    <t>4-161</t>
  </si>
  <si>
    <t>4-160</t>
  </si>
  <si>
    <t>4-162</t>
  </si>
  <si>
    <t>4-163</t>
  </si>
  <si>
    <t>4-164</t>
  </si>
  <si>
    <t>4-165</t>
  </si>
  <si>
    <t>4-166</t>
  </si>
  <si>
    <t>4-167</t>
  </si>
  <si>
    <t>4-168</t>
  </si>
  <si>
    <t>4-169</t>
  </si>
  <si>
    <t>4-170</t>
  </si>
  <si>
    <t>4-171</t>
  </si>
  <si>
    <t>4-172</t>
  </si>
  <si>
    <t>4-173</t>
  </si>
  <si>
    <t>4-174</t>
  </si>
  <si>
    <t>4-175</t>
  </si>
  <si>
    <t>4-176</t>
  </si>
  <si>
    <t>4-177</t>
  </si>
  <si>
    <t>4-178</t>
  </si>
  <si>
    <t>4-179</t>
  </si>
  <si>
    <t>4-180</t>
  </si>
  <si>
    <t>4-181</t>
  </si>
  <si>
    <t>4-182</t>
  </si>
  <si>
    <t>4-183</t>
  </si>
  <si>
    <t>4-184</t>
  </si>
  <si>
    <t>4-185</t>
  </si>
  <si>
    <t>4-186</t>
  </si>
  <si>
    <t>4-187</t>
  </si>
  <si>
    <t>4-188</t>
  </si>
  <si>
    <t>5-001</t>
  </si>
  <si>
    <t>5-002</t>
  </si>
  <si>
    <t>5-003</t>
  </si>
  <si>
    <t>5-004</t>
  </si>
  <si>
    <t>5-005</t>
  </si>
  <si>
    <t>5-006</t>
  </si>
  <si>
    <t>5-007</t>
  </si>
  <si>
    <t>5-007A</t>
  </si>
  <si>
    <t>5-008</t>
  </si>
  <si>
    <t>5-009</t>
  </si>
  <si>
    <t>5-010</t>
  </si>
  <si>
    <t>5-011</t>
  </si>
  <si>
    <t>5-012</t>
  </si>
  <si>
    <t>5-013</t>
  </si>
  <si>
    <t>5-014</t>
  </si>
  <si>
    <t>5-020</t>
  </si>
  <si>
    <t>5-015</t>
  </si>
  <si>
    <t>5-016</t>
  </si>
  <si>
    <t>5-017</t>
  </si>
  <si>
    <t>5-018</t>
  </si>
  <si>
    <t>5-019</t>
  </si>
  <si>
    <t>5-020A</t>
  </si>
  <si>
    <t>5-021</t>
  </si>
  <si>
    <t>5-022</t>
  </si>
  <si>
    <t>5-023</t>
  </si>
  <si>
    <t>5-024</t>
  </si>
  <si>
    <t>5-025</t>
  </si>
  <si>
    <t>5-026</t>
  </si>
  <si>
    <t>5-027</t>
  </si>
  <si>
    <t>5-028</t>
  </si>
  <si>
    <t>5-029</t>
  </si>
  <si>
    <t>5-030</t>
  </si>
  <si>
    <t>5-031</t>
  </si>
  <si>
    <t>5-032</t>
  </si>
  <si>
    <t>5-033</t>
  </si>
  <si>
    <t>5-034</t>
  </si>
  <si>
    <t>5-035</t>
  </si>
  <si>
    <t>5-036</t>
  </si>
  <si>
    <t>5-037</t>
  </si>
  <si>
    <t>5-038</t>
  </si>
  <si>
    <t>5-039</t>
  </si>
  <si>
    <t>5-040</t>
  </si>
  <si>
    <t>5-041</t>
  </si>
  <si>
    <t>5-042</t>
  </si>
  <si>
    <t>5-043</t>
  </si>
  <si>
    <t>5-044</t>
  </si>
  <si>
    <t>5-045</t>
  </si>
  <si>
    <t>5-046</t>
  </si>
  <si>
    <t>5-047</t>
  </si>
  <si>
    <t>5-048</t>
  </si>
  <si>
    <t>5-049</t>
  </si>
  <si>
    <t>5-050</t>
  </si>
  <si>
    <t>5-051</t>
  </si>
  <si>
    <t>5-052</t>
  </si>
  <si>
    <t>5-053</t>
  </si>
  <si>
    <t>5-054</t>
  </si>
  <si>
    <t>5-055</t>
  </si>
  <si>
    <t>5-056</t>
  </si>
  <si>
    <t>5-057</t>
  </si>
  <si>
    <t>5-058</t>
  </si>
  <si>
    <t>5-059</t>
  </si>
  <si>
    <t>5-060</t>
  </si>
  <si>
    <t>5-061</t>
  </si>
  <si>
    <t>5-062</t>
  </si>
  <si>
    <t>5-063</t>
  </si>
  <si>
    <t>5-064</t>
  </si>
  <si>
    <t>5-065</t>
  </si>
  <si>
    <t>5-066</t>
  </si>
  <si>
    <t>5-067</t>
  </si>
  <si>
    <t>5-068</t>
  </si>
  <si>
    <t>5-069</t>
  </si>
  <si>
    <t>5-070</t>
  </si>
  <si>
    <t>5-070A</t>
  </si>
  <si>
    <t>5-071</t>
  </si>
  <si>
    <t>5-072</t>
  </si>
  <si>
    <t>5-073</t>
  </si>
  <si>
    <t>5-074</t>
  </si>
  <si>
    <t>5-075</t>
  </si>
  <si>
    <t>6-001</t>
  </si>
  <si>
    <t>6-001A</t>
  </si>
  <si>
    <t>6-001B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</si>
  <si>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</si>
  <si>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</si>
  <si>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</si>
  <si>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</si>
  <si>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</si>
  <si>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</si>
  <si>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</si>
  <si>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</si>
  <si>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</si>
  <si>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</si>
  <si>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</si>
  <si>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</si>
  <si>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</si>
  <si>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6-017</t>
  </si>
  <si>
    <t>6-018</t>
  </si>
  <si>
    <t>6-019</t>
  </si>
  <si>
    <t>6-020</t>
  </si>
  <si>
    <t>6-021</t>
  </si>
  <si>
    <t>6-022</t>
  </si>
  <si>
    <t>6-023</t>
  </si>
  <si>
    <t>6-024</t>
  </si>
  <si>
    <t>6-025</t>
  </si>
  <si>
    <t>6-026</t>
  </si>
  <si>
    <t>6-027</t>
  </si>
  <si>
    <t>6-028</t>
  </si>
  <si>
    <t>6-029</t>
  </si>
  <si>
    <t>6-030</t>
  </si>
  <si>
    <t>6-031</t>
  </si>
  <si>
    <t>6-032</t>
  </si>
  <si>
    <t>6-033</t>
  </si>
  <si>
    <t>6-034</t>
  </si>
  <si>
    <t>6-035</t>
  </si>
  <si>
    <t>6-036</t>
  </si>
  <si>
    <t>6-037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</si>
  <si>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</si>
  <si>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</si>
  <si>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</si>
  <si>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</si>
  <si>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</si>
  <si>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</si>
  <si>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</si>
  <si>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</si>
  <si>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</si>
  <si>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</si>
  <si>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</si>
  <si>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</si>
  <si>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</si>
  <si>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</si>
  <si>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</si>
  <si>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7-016</t>
  </si>
  <si>
    <t>7-017</t>
  </si>
  <si>
    <t>7-0172</t>
  </si>
  <si>
    <t>7-018</t>
  </si>
  <si>
    <t>7-019</t>
  </si>
  <si>
    <t>7-020</t>
  </si>
  <si>
    <t>7-021</t>
  </si>
  <si>
    <t>7-022</t>
  </si>
  <si>
    <t>7-023</t>
  </si>
  <si>
    <t>7-024</t>
  </si>
  <si>
    <t>7-025</t>
  </si>
  <si>
    <t>7-026</t>
  </si>
  <si>
    <t>7-027</t>
  </si>
  <si>
    <t>7-028</t>
  </si>
  <si>
    <t>7-030</t>
  </si>
  <si>
    <t>1/2 029</t>
  </si>
  <si>
    <t>7-031</t>
  </si>
  <si>
    <t>7-042</t>
  </si>
  <si>
    <t>7-032</t>
  </si>
  <si>
    <t>7-043</t>
  </si>
  <si>
    <t>7-044</t>
  </si>
  <si>
    <t>7-033</t>
  </si>
  <si>
    <t>7-034</t>
  </si>
  <si>
    <t>7-054</t>
  </si>
  <si>
    <t>7-035</t>
  </si>
  <si>
    <t>7-036</t>
  </si>
  <si>
    <t>7-037</t>
  </si>
  <si>
    <t>7-038</t>
  </si>
  <si>
    <t>7-039</t>
  </si>
  <si>
    <t>7-040</t>
  </si>
  <si>
    <t>7-041</t>
  </si>
  <si>
    <t>7-045</t>
  </si>
  <si>
    <t>7-046</t>
  </si>
  <si>
    <t>7-069</t>
  </si>
  <si>
    <t>7-047</t>
  </si>
  <si>
    <t>7-048</t>
  </si>
  <si>
    <t>7-049</t>
  </si>
  <si>
    <t>7-050</t>
  </si>
  <si>
    <t>7-051</t>
  </si>
  <si>
    <t>7-052</t>
  </si>
  <si>
    <t>7-053</t>
  </si>
  <si>
    <t>7-055</t>
  </si>
  <si>
    <t>7-056</t>
  </si>
  <si>
    <t>7-057</t>
  </si>
  <si>
    <t>7-058</t>
  </si>
  <si>
    <t>7-059</t>
  </si>
  <si>
    <t>7-060</t>
  </si>
  <si>
    <t>7-061</t>
  </si>
  <si>
    <t>7-068</t>
  </si>
  <si>
    <t>7-062</t>
  </si>
  <si>
    <t>7-063</t>
  </si>
  <si>
    <t>7-064</t>
  </si>
  <si>
    <t>7-065</t>
  </si>
  <si>
    <t>7-066</t>
  </si>
  <si>
    <t>7-067</t>
  </si>
  <si>
    <t>7-070</t>
  </si>
  <si>
    <t>7-071</t>
  </si>
  <si>
    <t>7-072</t>
  </si>
  <si>
    <t>7-073</t>
  </si>
  <si>
    <t>7-074</t>
  </si>
  <si>
    <t>7-075</t>
  </si>
  <si>
    <t>7-076</t>
  </si>
  <si>
    <t>7-077</t>
  </si>
  <si>
    <t>7-078</t>
  </si>
  <si>
    <t>7-079</t>
  </si>
  <si>
    <t>7-079A</t>
  </si>
  <si>
    <t>7-080</t>
  </si>
  <si>
    <t>7-081</t>
  </si>
  <si>
    <t>7-082</t>
  </si>
  <si>
    <t>7-083</t>
  </si>
  <si>
    <t>7-084</t>
  </si>
  <si>
    <t>7-085</t>
  </si>
  <si>
    <t>7-086</t>
  </si>
  <si>
    <t>7-087</t>
  </si>
  <si>
    <t>7-088</t>
  </si>
  <si>
    <t>7-089</t>
  </si>
  <si>
    <t>7-090</t>
  </si>
  <si>
    <t>7-091</t>
  </si>
  <si>
    <t>7-092</t>
  </si>
  <si>
    <t>7-093</t>
  </si>
  <si>
    <t>7-094</t>
  </si>
  <si>
    <t>7-095</t>
  </si>
  <si>
    <t>7-096</t>
  </si>
  <si>
    <t>7-097</t>
  </si>
  <si>
    <t>7-098</t>
  </si>
  <si>
    <t>7-099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</si>
  <si>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</si>
  <si>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</si>
  <si>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</si>
  <si>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</si>
  <si>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</si>
  <si>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</si>
  <si>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</si>
  <si>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</si>
  <si>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7-109</t>
  </si>
  <si>
    <t>7-108</t>
  </si>
  <si>
    <t>7-110</t>
  </si>
  <si>
    <t>7-111</t>
  </si>
  <si>
    <t>7-111A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</si>
  <si>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</si>
  <si>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</si>
  <si>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</si>
  <si>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</si>
  <si>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</si>
  <si>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</si>
  <si>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</si>
  <si>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</si>
  <si>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7-145</t>
  </si>
  <si>
    <t>7-120</t>
  </si>
  <si>
    <t>1/3 124</t>
  </si>
  <si>
    <t>7-121</t>
  </si>
  <si>
    <t>7-122</t>
  </si>
  <si>
    <t>7-123</t>
  </si>
  <si>
    <t>7-125</t>
  </si>
  <si>
    <t>7-126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</si>
  <si>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</si>
  <si>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</si>
  <si>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</si>
  <si>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</si>
  <si>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</si>
  <si>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</si>
  <si>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</si>
  <si>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</si>
  <si>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</si>
  <si>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</si>
  <si>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</si>
  <si>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</si>
  <si>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</si>
  <si>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7-143</t>
  </si>
  <si>
    <t>7-147</t>
  </si>
  <si>
    <t>7-140</t>
  </si>
  <si>
    <t>7-141</t>
  </si>
  <si>
    <t>7-142</t>
  </si>
  <si>
    <t>1/2 146</t>
  </si>
  <si>
    <t>7-144</t>
  </si>
  <si>
    <t>7-146A</t>
  </si>
  <si>
    <t>1/2-146</t>
  </si>
  <si>
    <t>7-148</t>
  </si>
  <si>
    <t>7-149</t>
  </si>
  <si>
    <t>7-150</t>
  </si>
  <si>
    <t>7-151</t>
  </si>
  <si>
    <t>7-152</t>
  </si>
  <si>
    <t>7-153</t>
  </si>
  <si>
    <t>7-154</t>
  </si>
  <si>
    <t>7-155</t>
  </si>
  <si>
    <t>7-156</t>
  </si>
  <si>
    <t>7-157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</si>
  <si>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</si>
  <si>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</si>
  <si>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</si>
  <si>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</si>
  <si>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</si>
  <si>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</si>
  <si>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</si>
  <si>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</si>
  <si>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</si>
  <si>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</si>
  <si>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</si>
  <si>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</si>
  <si>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</si>
  <si>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</si>
  <si>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</si>
  <si>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</si>
  <si>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</si>
  <si>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</si>
  <si>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</si>
  <si>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</si>
  <si>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</si>
  <si>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</si>
  <si>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</si>
  <si>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7-181</t>
  </si>
  <si>
    <t>7-182</t>
  </si>
  <si>
    <t>7-183</t>
  </si>
  <si>
    <t>7-184</t>
  </si>
  <si>
    <t>7-185</t>
  </si>
  <si>
    <t>7-186</t>
  </si>
  <si>
    <t>7-187</t>
  </si>
  <si>
    <t>7-188</t>
  </si>
  <si>
    <t>7-189</t>
  </si>
  <si>
    <t>7-190</t>
  </si>
  <si>
    <t>7-191</t>
  </si>
  <si>
    <t>7-192</t>
  </si>
  <si>
    <t>7-193</t>
  </si>
  <si>
    <t>7-194</t>
  </si>
  <si>
    <t>7-195</t>
  </si>
  <si>
    <t>7-196</t>
  </si>
  <si>
    <t>7-197</t>
  </si>
  <si>
    <t>7-198</t>
  </si>
  <si>
    <t>7-199</t>
  </si>
  <si>
    <t>7-200</t>
  </si>
  <si>
    <t>7-201</t>
  </si>
  <si>
    <t>7-202</t>
  </si>
  <si>
    <t>7-203</t>
  </si>
  <si>
    <t>7-204</t>
  </si>
  <si>
    <t>7-205</t>
  </si>
  <si>
    <t>7-206</t>
  </si>
  <si>
    <t>7-207</t>
  </si>
  <si>
    <t>7-208</t>
  </si>
  <si>
    <t>7-209</t>
  </si>
  <si>
    <t>7-210</t>
  </si>
  <si>
    <t>7-211</t>
  </si>
  <si>
    <t>7-212</t>
  </si>
  <si>
    <t>7-213</t>
  </si>
  <si>
    <t>7-214</t>
  </si>
  <si>
    <t>7-215</t>
  </si>
  <si>
    <t>7-216</t>
  </si>
  <si>
    <t>7-217</t>
  </si>
  <si>
    <t>7-218</t>
  </si>
  <si>
    <t>7-219</t>
  </si>
  <si>
    <t>7-220</t>
  </si>
  <si>
    <t>7-221</t>
  </si>
  <si>
    <t>7-222</t>
  </si>
  <si>
    <t>7-223</t>
  </si>
  <si>
    <t>7-224</t>
  </si>
  <si>
    <t>7-225</t>
  </si>
  <si>
    <t>7-226</t>
  </si>
  <si>
    <t>7-227</t>
  </si>
  <si>
    <t>7-228</t>
  </si>
  <si>
    <t>7-229</t>
  </si>
  <si>
    <t>7-230</t>
  </si>
  <si>
    <t>7-232</t>
  </si>
  <si>
    <t>7-231</t>
  </si>
  <si>
    <t>7-233</t>
  </si>
  <si>
    <t>7-234</t>
  </si>
  <si>
    <t>7-236</t>
  </si>
  <si>
    <t>7-235</t>
  </si>
  <si>
    <t>7-237</t>
  </si>
  <si>
    <t>7-238</t>
  </si>
  <si>
    <t>7-239</t>
  </si>
  <si>
    <t>7-240</t>
  </si>
  <si>
    <t>7-241</t>
  </si>
  <si>
    <t>7-242</t>
  </si>
  <si>
    <t>7-243</t>
  </si>
  <si>
    <t>7-244</t>
  </si>
  <si>
    <t>7-245</t>
  </si>
  <si>
    <t>7-246</t>
  </si>
  <si>
    <t>7-247</t>
  </si>
  <si>
    <t>7-248</t>
  </si>
  <si>
    <t>7-249</t>
  </si>
  <si>
    <t>7-250</t>
  </si>
  <si>
    <t>7-251</t>
  </si>
  <si>
    <t>7-252</t>
  </si>
  <si>
    <t>7-253</t>
  </si>
  <si>
    <t>7-254</t>
  </si>
  <si>
    <t>7-255</t>
  </si>
  <si>
    <t>7-256</t>
  </si>
  <si>
    <t>7-257</t>
  </si>
  <si>
    <t>7-258</t>
  </si>
  <si>
    <t>7-259</t>
  </si>
  <si>
    <t>7-260</t>
  </si>
  <si>
    <t>7-261</t>
  </si>
  <si>
    <t>7-262</t>
  </si>
  <si>
    <t>7-263</t>
  </si>
  <si>
    <t>7-264</t>
  </si>
  <si>
    <t>7-265</t>
  </si>
  <si>
    <t>8-001</t>
  </si>
  <si>
    <t>8-002</t>
  </si>
  <si>
    <t>8-003</t>
  </si>
  <si>
    <t>8-004</t>
  </si>
  <si>
    <t>8-005</t>
  </si>
  <si>
    <t>8-006</t>
  </si>
  <si>
    <t>1/2 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</si>
  <si>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</si>
  <si>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</si>
  <si>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</si>
  <si>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</si>
  <si>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</si>
  <si>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</si>
  <si>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</si>
  <si>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</si>
  <si>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</si>
  <si>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</si>
  <si>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</si>
  <si>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</si>
  <si>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</si>
  <si>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</si>
  <si>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8-022</t>
  </si>
  <si>
    <t>8-023</t>
  </si>
  <si>
    <t>8-024</t>
  </si>
  <si>
    <t>8-025</t>
  </si>
  <si>
    <t>8-026</t>
  </si>
  <si>
    <t>8-027</t>
  </si>
  <si>
    <t>8-028</t>
  </si>
  <si>
    <t>8-029,8-030</t>
  </si>
  <si>
    <t>8-038</t>
  </si>
  <si>
    <t>8-031</t>
  </si>
  <si>
    <t>8-033</t>
  </si>
  <si>
    <t>8-034</t>
  </si>
  <si>
    <t>8-035</t>
  </si>
  <si>
    <t>8-036</t>
  </si>
  <si>
    <t>8-037</t>
  </si>
  <si>
    <t>8-039</t>
  </si>
  <si>
    <t>8-040</t>
  </si>
  <si>
    <t>8-041</t>
  </si>
  <si>
    <t>8-042</t>
  </si>
  <si>
    <t>8-043</t>
  </si>
  <si>
    <t>8-044</t>
  </si>
  <si>
    <t>8-045</t>
  </si>
  <si>
    <t>1/2 8-046</t>
  </si>
  <si>
    <t>8-047</t>
  </si>
  <si>
    <t>8-048</t>
  </si>
  <si>
    <t>8-049</t>
  </si>
  <si>
    <t>8-050</t>
  </si>
  <si>
    <t>8-051</t>
  </si>
  <si>
    <t>8-052</t>
  </si>
  <si>
    <t>8-053</t>
  </si>
  <si>
    <t>8-054</t>
  </si>
  <si>
    <t>8-055</t>
  </si>
  <si>
    <t>8-056</t>
  </si>
  <si>
    <t>8-057</t>
  </si>
  <si>
    <t>8-058</t>
  </si>
  <si>
    <t>8-059</t>
  </si>
  <si>
    <t>8-060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</si>
</sst>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* #,##0.00_-;\-* #,##0.00_-;_-* &quot;-&quot;??_-;_-@_-"/>
    <numFmt numFmtId="168" formatCode="_-* #,##0_р_._-;\-* #,##0_р_._-;_-* &quot;-&quot;??_р_._-;_-@_-"/>
  </numFmts>
  <fonts count="8">
    <font>
      <sz val="11"/>
      <color theme="1"/>
      <name val="Calibri"/>
      <charset val="134"/>
      <scheme val="minor"/>
    </font>
    <font>
      <sz val="9"/>
      <name val="Times New Roman"/>
      <charset val="186"/>
    </font>
    <font>
      <sz val="9"/>
      <color indexed="8"/>
      <name val="Times New Roman"/>
      <charset val="186"/>
    </font>
    <font>
      <b/>
      <sz val="10"/>
      <name val="Times New Roman"/>
      <charset val="186"/>
    </font>
    <font>
      <b/>
      <sz val="9"/>
      <name val="Times New Roman"/>
      <charset val="186"/>
    </font>
    <font>
      <sz val="9"/>
      <color indexed="12"/>
      <name val="Times New Roman"/>
      <charset val="186"/>
    </font>
    <font>
      <sz val="9"/>
      <color indexed="10"/>
      <name val="Times New Roman"/>
      <charset val="186"/>
    </font>
    <font>
      <sz val="11"/>
      <color theme="1"/>
      <name val="Calibri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6" fontId="7" fillId="0" borderId="0" applyFont="0" applyFill="0" applyBorder="0" applyAlignment="0" applyProtection="0"/>
  </cellStyleXfs>
  <cellXfs count="376">
    <xf numFmtId="0" fontId="0" fillId="0" borderId="0" xfId="0"/>
    <xf numFmtId="0" fontId="1" fillId="0" borderId="0" xfId="0" applyFont="1"/>
    <xf numFmtId="166" fontId="1" fillId="0" borderId="0" xfId="1" applyFont="1" applyFill="1" applyAlignment="1"/>
    <xf numFmtId="0" fontId="2" fillId="0" borderId="0" xfId="0" applyFont="1"/>
    <xf numFmtId="0" fontId="2" fillId="0" borderId="0" xfId="0" applyFont="1" applyAlignment="1">
      <alignment horizontal="center"/>
    </xf>
    <xf numFmtId="166" fontId="1" fillId="0" borderId="0" xfId="1" applyFont="1" applyFill="1" applyAlignment="1">
      <alignment horizontal="center"/>
    </xf>
    <xf numFmtId="166" fontId="1" fillId="0" borderId="0" xfId="1" applyFont="1" applyAlignment="1">
      <alignment horizontal="center"/>
    </xf>
    <xf numFmtId="166" fontId="1" fillId="0" borderId="0" xfId="1" applyFont="1" applyAlignment="1"/>
    <xf numFmtId="166" fontId="2" fillId="0" borderId="0" xfId="1" applyFont="1" applyAlignment="1"/>
    <xf numFmtId="14" fontId="2" fillId="0" borderId="0" xfId="0" applyNumberFormat="1" applyFont="1" applyAlignment="1">
      <alignment horizontal="center"/>
    </xf>
    <xf numFmtId="168" fontId="2" fillId="0" borderId="0" xfId="1" applyNumberFormat="1" applyFont="1" applyAlignment="1">
      <alignment horizontal="center"/>
    </xf>
    <xf numFmtId="166" fontId="2" fillId="0" borderId="0" xfId="1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6" fontId="1" fillId="2" borderId="0" xfId="1" applyFont="1" applyFill="1" applyAlignment="1">
      <alignment horizontal="center"/>
    </xf>
    <xf numFmtId="166" fontId="1" fillId="2" borderId="0" xfId="1" applyFont="1" applyFill="1" applyAlignment="1"/>
    <xf numFmtId="0" fontId="3" fillId="3" borderId="0" xfId="0" applyFont="1" applyFill="1" applyAlignment="1">
      <alignment horizontal="left"/>
    </xf>
    <xf numFmtId="0" fontId="2" fillId="4" borderId="0" xfId="0" applyFont="1" applyFill="1"/>
    <xf numFmtId="0" fontId="4" fillId="3" borderId="0" xfId="0" applyFont="1" applyFill="1"/>
    <xf numFmtId="166" fontId="1" fillId="5" borderId="0" xfId="1" applyFont="1" applyFill="1" applyAlignment="1">
      <alignment horizontal="center"/>
    </xf>
    <xf numFmtId="166" fontId="1" fillId="5" borderId="0" xfId="1" applyFont="1" applyFill="1" applyAlignment="1"/>
    <xf numFmtId="1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6" fontId="1" fillId="0" borderId="1" xfId="1" applyFont="1" applyFill="1" applyBorder="1" applyAlignment="1">
      <alignment horizontal="center"/>
    </xf>
    <xf numFmtId="166" fontId="1" fillId="0" borderId="2" xfId="1" applyFont="1" applyFill="1" applyBorder="1" applyAlignment="1">
      <alignment horizontal="center"/>
    </xf>
    <xf numFmtId="166" fontId="1" fillId="0" borderId="2" xfId="1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166" fontId="1" fillId="7" borderId="3" xfId="1" applyFont="1" applyFill="1" applyBorder="1" applyAlignment="1">
      <alignment horizontal="center"/>
    </xf>
    <xf numFmtId="166" fontId="1" fillId="7" borderId="3" xfId="1" applyFont="1" applyFill="1" applyBorder="1" applyAlignment="1"/>
    <xf numFmtId="0" fontId="1" fillId="0" borderId="4" xfId="0" applyFont="1" applyBorder="1"/>
    <xf numFmtId="0" fontId="2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66" fontId="1" fillId="7" borderId="0" xfId="1" applyFont="1" applyFill="1" applyBorder="1" applyAlignment="1">
      <alignment horizontal="center"/>
    </xf>
    <xf numFmtId="166" fontId="1" fillId="7" borderId="0" xfId="1" applyFont="1" applyFill="1" applyBorder="1" applyAlignment="1"/>
    <xf numFmtId="0" fontId="2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66" fontId="1" fillId="7" borderId="5" xfId="1" applyFont="1" applyFill="1" applyBorder="1" applyAlignment="1">
      <alignment horizontal="center"/>
    </xf>
    <xf numFmtId="166" fontId="1" fillId="7" borderId="5" xfId="1" applyFont="1" applyFill="1" applyBorder="1" applyAlignment="1"/>
    <xf numFmtId="0" fontId="1" fillId="8" borderId="0" xfId="0" applyFont="1" applyFill="1" applyAlignment="1">
      <alignment horizontal="center"/>
    </xf>
    <xf numFmtId="166" fontId="1" fillId="0" borderId="0" xfId="1" applyFont="1" applyFill="1" applyBorder="1" applyAlignment="1">
      <alignment horizontal="center"/>
    </xf>
    <xf numFmtId="166" fontId="1" fillId="0" borderId="0" xfId="1" applyFont="1" applyFill="1" applyBorder="1" applyAlignment="1"/>
    <xf numFmtId="0" fontId="1" fillId="0" borderId="6" xfId="0" applyFont="1" applyBorder="1"/>
    <xf numFmtId="0" fontId="1" fillId="0" borderId="5" xfId="0" applyFont="1" applyBorder="1"/>
    <xf numFmtId="0" fontId="2" fillId="6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3" xfId="1" applyFont="1" applyFill="1" applyBorder="1" applyAlignment="1">
      <alignment horizontal="center"/>
    </xf>
    <xf numFmtId="166" fontId="1" fillId="0" borderId="3" xfId="1" applyFont="1" applyFill="1" applyBorder="1" applyAlignment="1"/>
    <xf numFmtId="0" fontId="1" fillId="0" borderId="7" xfId="0" applyFont="1" applyBorder="1"/>
    <xf numFmtId="0" fontId="2" fillId="8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66" fontId="1" fillId="0" borderId="7" xfId="1" applyFont="1" applyFill="1" applyBorder="1" applyAlignment="1">
      <alignment horizontal="center"/>
    </xf>
    <xf numFmtId="166" fontId="1" fillId="0" borderId="7" xfId="1" applyFont="1" applyFill="1" applyBorder="1" applyAlignment="1"/>
    <xf numFmtId="0" fontId="1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6" fontId="1" fillId="0" borderId="5" xfId="1" applyFont="1" applyFill="1" applyBorder="1" applyAlignment="1">
      <alignment horizontal="center"/>
    </xf>
    <xf numFmtId="166" fontId="1" fillId="0" borderId="5" xfId="1" applyFont="1" applyFill="1" applyBorder="1"/>
    <xf numFmtId="166" fontId="1" fillId="0" borderId="5" xfId="1" applyFont="1" applyFill="1" applyBorder="1" applyAlignment="1"/>
    <xf numFmtId="0" fontId="2" fillId="0" borderId="2" xfId="0" applyFont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6" fontId="1" fillId="0" borderId="7" xfId="1" applyFont="1" applyFill="1" applyBorder="1"/>
    <xf numFmtId="0" fontId="2" fillId="0" borderId="10" xfId="0" applyFont="1" applyBorder="1" applyAlignment="1">
      <alignment horizontal="center"/>
    </xf>
    <xf numFmtId="166" fontId="1" fillId="0" borderId="0" xfId="1" applyFont="1" applyFill="1" applyBorder="1"/>
    <xf numFmtId="166" fontId="2" fillId="0" borderId="0" xfId="1" applyFont="1" applyFill="1" applyBorder="1"/>
    <xf numFmtId="0" fontId="2" fillId="9" borderId="8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166" fontId="2" fillId="0" borderId="7" xfId="1" applyFont="1" applyFill="1" applyBorder="1"/>
    <xf numFmtId="0" fontId="2" fillId="7" borderId="9" xfId="0" applyFont="1" applyFill="1" applyBorder="1" applyAlignment="1">
      <alignment horizontal="center"/>
    </xf>
    <xf numFmtId="166" fontId="1" fillId="7" borderId="5" xfId="1" applyFont="1" applyFill="1" applyBorder="1"/>
    <xf numFmtId="0" fontId="2" fillId="6" borderId="10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6" fontId="1" fillId="0" borderId="3" xfId="1" applyFont="1" applyFill="1" applyBorder="1"/>
    <xf numFmtId="166" fontId="2" fillId="0" borderId="3" xfId="1" applyFont="1" applyFill="1" applyBorder="1"/>
    <xf numFmtId="0" fontId="1" fillId="6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166" fontId="1" fillId="6" borderId="8" xfId="1" applyFont="1" applyFill="1" applyBorder="1" applyAlignment="1"/>
    <xf numFmtId="166" fontId="1" fillId="0" borderId="11" xfId="1" applyFont="1" applyFill="1" applyBorder="1" applyAlignment="1"/>
    <xf numFmtId="166" fontId="2" fillId="8" borderId="0" xfId="1" applyFont="1" applyFill="1"/>
    <xf numFmtId="166" fontId="2" fillId="0" borderId="0" xfId="1" applyFont="1" applyFill="1"/>
    <xf numFmtId="14" fontId="1" fillId="0" borderId="0" xfId="0" applyNumberFormat="1" applyFont="1" applyAlignment="1">
      <alignment horizontal="center"/>
    </xf>
    <xf numFmtId="166" fontId="1" fillId="0" borderId="8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6" fontId="1" fillId="0" borderId="1" xfId="1" applyFont="1" applyFill="1" applyBorder="1" applyAlignment="1"/>
    <xf numFmtId="166" fontId="1" fillId="0" borderId="1" xfId="1" applyFont="1" applyFill="1" applyBorder="1" applyAlignment="1">
      <alignment horizontal="left"/>
    </xf>
    <xf numFmtId="166" fontId="4" fillId="0" borderId="1" xfId="1" applyFont="1" applyFill="1" applyBorder="1"/>
    <xf numFmtId="14" fontId="2" fillId="7" borderId="12" xfId="0" applyNumberFormat="1" applyFont="1" applyFill="1" applyBorder="1" applyAlignment="1">
      <alignment horizontal="center"/>
    </xf>
    <xf numFmtId="166" fontId="1" fillId="10" borderId="2" xfId="1" applyFont="1" applyFill="1" applyBorder="1" applyAlignment="1"/>
    <xf numFmtId="166" fontId="1" fillId="7" borderId="12" xfId="1" applyFont="1" applyFill="1" applyBorder="1" applyAlignment="1"/>
    <xf numFmtId="168" fontId="2" fillId="0" borderId="3" xfId="1" applyNumberFormat="1" applyFont="1" applyFill="1" applyBorder="1"/>
    <xf numFmtId="166" fontId="1" fillId="6" borderId="12" xfId="1" applyFont="1" applyFill="1" applyBorder="1" applyAlignment="1"/>
    <xf numFmtId="14" fontId="2" fillId="7" borderId="13" xfId="0" applyNumberFormat="1" applyFont="1" applyFill="1" applyBorder="1" applyAlignment="1">
      <alignment horizontal="center"/>
    </xf>
    <xf numFmtId="166" fontId="1" fillId="10" borderId="10" xfId="1" applyFont="1" applyFill="1" applyBorder="1" applyAlignment="1"/>
    <xf numFmtId="166" fontId="1" fillId="7" borderId="13" xfId="1" applyFont="1" applyFill="1" applyBorder="1" applyAlignment="1"/>
    <xf numFmtId="168" fontId="2" fillId="0" borderId="0" xfId="1" applyNumberFormat="1" applyFont="1" applyFill="1" applyBorder="1"/>
    <xf numFmtId="166" fontId="1" fillId="6" borderId="13" xfId="1" applyFont="1" applyFill="1" applyBorder="1" applyAlignment="1"/>
    <xf numFmtId="14" fontId="1" fillId="9" borderId="14" xfId="0" applyNumberFormat="1" applyFont="1" applyFill="1" applyBorder="1" applyAlignment="1">
      <alignment horizontal="center"/>
    </xf>
    <xf numFmtId="166" fontId="1" fillId="8" borderId="9" xfId="1" applyFont="1" applyFill="1" applyBorder="1" applyAlignment="1"/>
    <xf numFmtId="166" fontId="1" fillId="7" borderId="14" xfId="1" applyFont="1" applyFill="1" applyBorder="1" applyAlignment="1"/>
    <xf numFmtId="168" fontId="2" fillId="0" borderId="5" xfId="1" applyNumberFormat="1" applyFont="1" applyFill="1" applyBorder="1"/>
    <xf numFmtId="166" fontId="1" fillId="6" borderId="14" xfId="1" applyFont="1" applyFill="1" applyBorder="1" applyAlignment="1"/>
    <xf numFmtId="166" fontId="1" fillId="0" borderId="10" xfId="1" applyFont="1" applyFill="1" applyBorder="1" applyAlignment="1"/>
    <xf numFmtId="166" fontId="1" fillId="8" borderId="0" xfId="1" applyFont="1" applyFill="1" applyBorder="1" applyAlignment="1"/>
    <xf numFmtId="166" fontId="5" fillId="0" borderId="13" xfId="1" applyFont="1" applyFill="1" applyBorder="1" applyAlignment="1"/>
    <xf numFmtId="168" fontId="5" fillId="0" borderId="0" xfId="1" applyNumberFormat="1" applyFont="1" applyFill="1" applyBorder="1" applyAlignment="1">
      <alignment horizontal="center"/>
    </xf>
    <xf numFmtId="166" fontId="1" fillId="0" borderId="13" xfId="1" applyFont="1" applyFill="1" applyBorder="1" applyAlignment="1"/>
    <xf numFmtId="168" fontId="1" fillId="0" borderId="0" xfId="1" applyNumberFormat="1" applyFont="1" applyFill="1" applyBorder="1" applyAlignment="1">
      <alignment horizontal="center"/>
    </xf>
    <xf numFmtId="166" fontId="2" fillId="0" borderId="14" xfId="1" applyFont="1" applyFill="1" applyBorder="1"/>
    <xf numFmtId="14" fontId="1" fillId="0" borderId="3" xfId="0" applyNumberFormat="1" applyFont="1" applyBorder="1" applyAlignment="1">
      <alignment horizontal="center"/>
    </xf>
    <xf numFmtId="166" fontId="2" fillId="0" borderId="2" xfId="1" applyFont="1" applyFill="1" applyBorder="1"/>
    <xf numFmtId="168" fontId="2" fillId="0" borderId="3" xfId="1" applyNumberFormat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66" fontId="2" fillId="0" borderId="8" xfId="1" applyFont="1" applyFill="1" applyBorder="1"/>
    <xf numFmtId="166" fontId="2" fillId="8" borderId="7" xfId="1" applyFont="1" applyFill="1" applyBorder="1"/>
    <xf numFmtId="166" fontId="2" fillId="0" borderId="11" xfId="1" applyFont="1" applyFill="1" applyBorder="1"/>
    <xf numFmtId="168" fontId="1" fillId="0" borderId="7" xfId="1" applyNumberFormat="1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166" fontId="1" fillId="0" borderId="9" xfId="1" applyFont="1" applyFill="1" applyBorder="1" applyAlignment="1"/>
    <xf numFmtId="166" fontId="1" fillId="0" borderId="14" xfId="1" applyFont="1" applyFill="1" applyBorder="1" applyAlignment="1"/>
    <xf numFmtId="166" fontId="2" fillId="0" borderId="13" xfId="1" applyFont="1" applyFill="1" applyBorder="1" applyAlignment="1"/>
    <xf numFmtId="14" fontId="2" fillId="0" borderId="14" xfId="0" applyNumberFormat="1" applyFont="1" applyBorder="1" applyAlignment="1">
      <alignment horizontal="center"/>
    </xf>
    <xf numFmtId="166" fontId="1" fillId="0" borderId="2" xfId="1" applyFont="1" applyFill="1" applyBorder="1" applyAlignment="1"/>
    <xf numFmtId="166" fontId="2" fillId="0" borderId="12" xfId="1" applyFont="1" applyFill="1" applyBorder="1"/>
    <xf numFmtId="166" fontId="1" fillId="0" borderId="12" xfId="1" applyFont="1" applyFill="1" applyBorder="1" applyAlignment="1"/>
    <xf numFmtId="14" fontId="2" fillId="7" borderId="3" xfId="0" applyNumberFormat="1" applyFont="1" applyFill="1" applyBorder="1" applyAlignment="1">
      <alignment horizontal="center"/>
    </xf>
    <xf numFmtId="166" fontId="1" fillId="8" borderId="2" xfId="1" applyFont="1" applyFill="1" applyBorder="1" applyAlignment="1"/>
    <xf numFmtId="168" fontId="2" fillId="7" borderId="3" xfId="1" applyNumberFormat="1" applyFont="1" applyFill="1" applyBorder="1"/>
    <xf numFmtId="166" fontId="1" fillId="8" borderId="12" xfId="1" applyFont="1" applyFill="1" applyBorder="1" applyAlignment="1"/>
    <xf numFmtId="14" fontId="2" fillId="7" borderId="0" xfId="0" applyNumberFormat="1" applyFont="1" applyFill="1" applyAlignment="1">
      <alignment horizontal="center"/>
    </xf>
    <xf numFmtId="166" fontId="1" fillId="8" borderId="10" xfId="1" applyFont="1" applyFill="1" applyBorder="1" applyAlignment="1"/>
    <xf numFmtId="168" fontId="2" fillId="7" borderId="0" xfId="1" applyNumberFormat="1" applyFont="1" applyFill="1" applyBorder="1"/>
    <xf numFmtId="166" fontId="2" fillId="8" borderId="13" xfId="1" applyFont="1" applyFill="1" applyBorder="1"/>
    <xf numFmtId="14" fontId="2" fillId="7" borderId="5" xfId="0" applyNumberFormat="1" applyFont="1" applyFill="1" applyBorder="1" applyAlignment="1">
      <alignment horizontal="center"/>
    </xf>
    <xf numFmtId="168" fontId="2" fillId="7" borderId="5" xfId="1" applyNumberFormat="1" applyFont="1" applyFill="1" applyBorder="1"/>
    <xf numFmtId="166" fontId="2" fillId="8" borderId="14" xfId="1" applyFont="1" applyFill="1" applyBorder="1"/>
    <xf numFmtId="166" fontId="2" fillId="0" borderId="10" xfId="1" applyFont="1" applyFill="1" applyBorder="1"/>
    <xf numFmtId="168" fontId="2" fillId="0" borderId="0" xfId="1" applyNumberFormat="1" applyFont="1" applyFill="1" applyBorder="1" applyAlignment="1">
      <alignment horizontal="center"/>
    </xf>
    <xf numFmtId="166" fontId="1" fillId="8" borderId="7" xfId="1" applyFont="1" applyFill="1" applyBorder="1" applyAlignment="1"/>
    <xf numFmtId="168" fontId="2" fillId="0" borderId="7" xfId="1" applyNumberFormat="1" applyFont="1" applyFill="1" applyBorder="1"/>
    <xf numFmtId="14" fontId="2" fillId="0" borderId="13" xfId="0" applyNumberFormat="1" applyFont="1" applyBorder="1" applyAlignment="1">
      <alignment horizontal="center"/>
    </xf>
    <xf numFmtId="166" fontId="2" fillId="0" borderId="13" xfId="1" applyFont="1" applyFill="1" applyBorder="1"/>
    <xf numFmtId="14" fontId="2" fillId="0" borderId="7" xfId="0" applyNumberFormat="1" applyFont="1" applyBorder="1" applyAlignment="1">
      <alignment horizontal="center"/>
    </xf>
    <xf numFmtId="166" fontId="1" fillId="0" borderId="8" xfId="1" applyFont="1" applyFill="1" applyBorder="1" applyAlignment="1"/>
    <xf numFmtId="166" fontId="2" fillId="6" borderId="11" xfId="1" applyFont="1" applyFill="1" applyBorder="1"/>
    <xf numFmtId="166" fontId="2" fillId="7" borderId="9" xfId="1" applyFont="1" applyFill="1" applyBorder="1" applyAlignment="1"/>
    <xf numFmtId="166" fontId="1" fillId="7" borderId="11" xfId="1" applyFont="1" applyFill="1" applyBorder="1" applyAlignment="1"/>
    <xf numFmtId="166" fontId="2" fillId="6" borderId="13" xfId="1" applyFont="1" applyFill="1" applyBorder="1"/>
    <xf numFmtId="166" fontId="1" fillId="6" borderId="11" xfId="1" applyFont="1" applyFill="1" applyBorder="1" applyAlignment="1"/>
    <xf numFmtId="166" fontId="2" fillId="6" borderId="13" xfId="1" applyFont="1" applyFill="1" applyBorder="1" applyAlignment="1"/>
    <xf numFmtId="166" fontId="2" fillId="6" borderId="3" xfId="1" applyFont="1" applyFill="1" applyBorder="1"/>
    <xf numFmtId="166" fontId="2" fillId="7" borderId="12" xfId="1" applyFont="1" applyFill="1" applyBorder="1"/>
    <xf numFmtId="166" fontId="2" fillId="0" borderId="3" xfId="1" applyFont="1" applyFill="1" applyBorder="1" applyAlignment="1"/>
    <xf numFmtId="14" fontId="1" fillId="7" borderId="5" xfId="0" applyNumberFormat="1" applyFont="1" applyFill="1" applyBorder="1" applyAlignment="1">
      <alignment horizontal="center"/>
    </xf>
    <xf numFmtId="166" fontId="2" fillId="0" borderId="9" xfId="1" applyFont="1" applyFill="1" applyBorder="1"/>
    <xf numFmtId="166" fontId="2" fillId="8" borderId="5" xfId="1" applyFont="1" applyFill="1" applyBorder="1"/>
    <xf numFmtId="166" fontId="2" fillId="7" borderId="14" xfId="1" applyFont="1" applyFill="1" applyBorder="1"/>
    <xf numFmtId="168" fontId="2" fillId="0" borderId="5" xfId="1" applyNumberFormat="1" applyFont="1" applyFill="1" applyBorder="1" applyAlignment="1">
      <alignment horizontal="center"/>
    </xf>
    <xf numFmtId="166" fontId="2" fillId="0" borderId="5" xfId="1" applyFont="1" applyFill="1" applyBorder="1" applyAlignment="1"/>
    <xf numFmtId="166" fontId="2" fillId="6" borderId="12" xfId="1" applyFont="1" applyFill="1" applyBorder="1"/>
    <xf numFmtId="166" fontId="1" fillId="7" borderId="9" xfId="1" applyFont="1" applyFill="1" applyBorder="1" applyAlignment="1"/>
    <xf numFmtId="166" fontId="1" fillId="8" borderId="5" xfId="1" applyFont="1" applyFill="1" applyBorder="1" applyAlignment="1"/>
    <xf numFmtId="166" fontId="1" fillId="8" borderId="11" xfId="1" applyFont="1" applyFill="1" applyBorder="1" applyAlignment="1"/>
    <xf numFmtId="14" fontId="2" fillId="0" borderId="3" xfId="0" applyNumberFormat="1" applyFont="1" applyBorder="1" applyAlignment="1">
      <alignment horizontal="center"/>
    </xf>
    <xf numFmtId="166" fontId="2" fillId="0" borderId="8" xfId="1" applyFont="1" applyFill="1" applyBorder="1" applyAlignment="1"/>
    <xf numFmtId="166" fontId="2" fillId="0" borderId="0" xfId="1" applyFont="1" applyFill="1" applyBorder="1" applyAlignment="1"/>
    <xf numFmtId="14" fontId="1" fillId="0" borderId="5" xfId="0" applyNumberFormat="1" applyFont="1" applyBorder="1" applyAlignment="1">
      <alignment horizontal="center"/>
    </xf>
    <xf numFmtId="166" fontId="1" fillId="6" borderId="5" xfId="1" applyFont="1" applyFill="1" applyBorder="1" applyAlignment="1"/>
    <xf numFmtId="166" fontId="2" fillId="6" borderId="14" xfId="1" applyFont="1" applyFill="1" applyBorder="1"/>
    <xf numFmtId="168" fontId="1" fillId="0" borderId="3" xfId="1" applyNumberFormat="1" applyFont="1" applyFill="1" applyBorder="1" applyAlignment="1">
      <alignment horizontal="center"/>
    </xf>
    <xf numFmtId="166" fontId="2" fillId="0" borderId="10" xfId="1" applyFont="1" applyFill="1" applyBorder="1" applyAlignment="1"/>
    <xf numFmtId="14" fontId="2" fillId="0" borderId="11" xfId="0" applyNumberFormat="1" applyFont="1" applyBorder="1" applyAlignment="1">
      <alignment horizontal="center"/>
    </xf>
    <xf numFmtId="166" fontId="1" fillId="6" borderId="3" xfId="1" applyFont="1" applyFill="1" applyBorder="1" applyAlignment="1"/>
    <xf numFmtId="168" fontId="2" fillId="0" borderId="7" xfId="1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0" fontId="1" fillId="0" borderId="9" xfId="0" applyFont="1" applyBorder="1"/>
    <xf numFmtId="0" fontId="1" fillId="6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166" fontId="2" fillId="7" borderId="0" xfId="1" applyFont="1" applyFill="1" applyBorder="1"/>
    <xf numFmtId="0" fontId="1" fillId="7" borderId="2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0" borderId="15" xfId="0" applyFont="1" applyBorder="1"/>
    <xf numFmtId="0" fontId="2" fillId="7" borderId="7" xfId="0" applyFont="1" applyFill="1" applyBorder="1" applyAlignment="1">
      <alignment horizontal="center"/>
    </xf>
    <xf numFmtId="166" fontId="1" fillId="7" borderId="7" xfId="1" applyFont="1" applyFill="1" applyBorder="1" applyAlignment="1">
      <alignment horizontal="center"/>
    </xf>
    <xf numFmtId="166" fontId="1" fillId="7" borderId="7" xfId="1" applyFont="1" applyFill="1" applyBorder="1"/>
    <xf numFmtId="166" fontId="2" fillId="7" borderId="7" xfId="1" applyFont="1" applyFill="1" applyBorder="1"/>
    <xf numFmtId="166" fontId="1" fillId="8" borderId="3" xfId="1" applyFont="1" applyFill="1" applyBorder="1" applyAlignment="1"/>
    <xf numFmtId="166" fontId="1" fillId="6" borderId="7" xfId="1" applyFont="1" applyFill="1" applyBorder="1" applyAlignment="1"/>
    <xf numFmtId="166" fontId="2" fillId="8" borderId="0" xfId="1" applyFont="1" applyFill="1" applyBorder="1" applyAlignment="1"/>
    <xf numFmtId="14" fontId="2" fillId="0" borderId="12" xfId="0" applyNumberFormat="1" applyFont="1" applyBorder="1" applyAlignment="1">
      <alignment horizontal="center"/>
    </xf>
    <xf numFmtId="168" fontId="1" fillId="0" borderId="5" xfId="1" applyNumberFormat="1" applyFont="1" applyFill="1" applyBorder="1" applyAlignment="1">
      <alignment horizontal="center"/>
    </xf>
    <xf numFmtId="166" fontId="2" fillId="6" borderId="0" xfId="1" applyFont="1" applyFill="1" applyBorder="1"/>
    <xf numFmtId="166" fontId="1" fillId="0" borderId="8" xfId="1" applyFont="1" applyFill="1" applyBorder="1"/>
    <xf numFmtId="166" fontId="1" fillId="0" borderId="9" xfId="1" applyFont="1" applyFill="1" applyBorder="1"/>
    <xf numFmtId="14" fontId="1" fillId="7" borderId="12" xfId="0" applyNumberFormat="1" applyFont="1" applyFill="1" applyBorder="1" applyAlignment="1">
      <alignment horizontal="center"/>
    </xf>
    <xf numFmtId="168" fontId="2" fillId="0" borderId="2" xfId="1" applyNumberFormat="1" applyFont="1" applyFill="1" applyBorder="1" applyAlignment="1">
      <alignment horizontal="center"/>
    </xf>
    <xf numFmtId="168" fontId="2" fillId="0" borderId="10" xfId="1" applyNumberFormat="1" applyFont="1" applyFill="1" applyBorder="1"/>
    <xf numFmtId="14" fontId="2" fillId="7" borderId="14" xfId="0" applyNumberFormat="1" applyFont="1" applyFill="1" applyBorder="1" applyAlignment="1">
      <alignment horizontal="center"/>
    </xf>
    <xf numFmtId="166" fontId="2" fillId="6" borderId="5" xfId="1" applyFont="1" applyFill="1" applyBorder="1"/>
    <xf numFmtId="168" fontId="2" fillId="0" borderId="9" xfId="1" applyNumberFormat="1" applyFont="1" applyFill="1" applyBorder="1"/>
    <xf numFmtId="166" fontId="1" fillId="6" borderId="2" xfId="1" applyFont="1" applyFill="1" applyBorder="1" applyAlignment="1"/>
    <xf numFmtId="166" fontId="1" fillId="6" borderId="9" xfId="1" applyFont="1" applyFill="1" applyBorder="1" applyAlignment="1"/>
    <xf numFmtId="166" fontId="1" fillId="7" borderId="10" xfId="1" applyFont="1" applyFill="1" applyBorder="1" applyAlignment="1"/>
    <xf numFmtId="166" fontId="1" fillId="7" borderId="2" xfId="1" applyFont="1" applyFill="1" applyBorder="1" applyAlignment="1"/>
    <xf numFmtId="168" fontId="1" fillId="7" borderId="3" xfId="1" applyNumberFormat="1" applyFont="1" applyFill="1" applyBorder="1" applyAlignment="1">
      <alignment horizontal="center"/>
    </xf>
    <xf numFmtId="168" fontId="1" fillId="7" borderId="5" xfId="1" applyNumberFormat="1" applyFont="1" applyFill="1" applyBorder="1" applyAlignment="1">
      <alignment horizontal="center"/>
    </xf>
    <xf numFmtId="166" fontId="1" fillId="6" borderId="0" xfId="1" applyFont="1" applyFill="1" applyBorder="1" applyAlignment="1"/>
    <xf numFmtId="14" fontId="2" fillId="7" borderId="7" xfId="0" applyNumberFormat="1" applyFont="1" applyFill="1" applyBorder="1" applyAlignment="1">
      <alignment horizontal="center"/>
    </xf>
    <xf numFmtId="166" fontId="2" fillId="6" borderId="8" xfId="1" applyFont="1" applyFill="1" applyBorder="1"/>
    <xf numFmtId="166" fontId="1" fillId="7" borderId="7" xfId="1" applyFont="1" applyFill="1" applyBorder="1" applyAlignment="1"/>
    <xf numFmtId="14" fontId="1" fillId="0" borderId="13" xfId="0" applyNumberFormat="1" applyFont="1" applyBorder="1" applyAlignment="1">
      <alignment horizontal="center"/>
    </xf>
    <xf numFmtId="166" fontId="2" fillId="6" borderId="2" xfId="1" applyFont="1" applyFill="1" applyBorder="1"/>
    <xf numFmtId="166" fontId="2" fillId="6" borderId="9" xfId="1" applyFont="1" applyFill="1" applyBorder="1"/>
    <xf numFmtId="166" fontId="2" fillId="0" borderId="7" xfId="1" applyFont="1" applyFill="1" applyBorder="1" applyAlignment="1"/>
    <xf numFmtId="0" fontId="2" fillId="8" borderId="1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166" fontId="2" fillId="0" borderId="2" xfId="1" applyFont="1" applyFill="1" applyBorder="1" applyAlignment="1"/>
    <xf numFmtId="166" fontId="2" fillId="7" borderId="3" xfId="1" applyFont="1" applyFill="1" applyBorder="1"/>
    <xf numFmtId="166" fontId="2" fillId="7" borderId="5" xfId="1" applyFont="1" applyFill="1" applyBorder="1"/>
    <xf numFmtId="166" fontId="2" fillId="8" borderId="0" xfId="1" applyFont="1" applyFill="1" applyBorder="1"/>
    <xf numFmtId="14" fontId="1" fillId="0" borderId="7" xfId="1" applyNumberFormat="1" applyFont="1" applyFill="1" applyBorder="1" applyAlignment="1">
      <alignment horizontal="center"/>
    </xf>
    <xf numFmtId="168" fontId="2" fillId="0" borderId="7" xfId="0" applyNumberFormat="1" applyFont="1" applyBorder="1"/>
    <xf numFmtId="166" fontId="2" fillId="6" borderId="14" xfId="1" applyFont="1" applyFill="1" applyBorder="1" applyAlignment="1"/>
    <xf numFmtId="166" fontId="1" fillId="0" borderId="10" xfId="1" applyFont="1" applyFill="1" applyBorder="1"/>
    <xf numFmtId="14" fontId="1" fillId="0" borderId="12" xfId="0" applyNumberFormat="1" applyFont="1" applyBorder="1" applyAlignment="1">
      <alignment horizontal="center"/>
    </xf>
    <xf numFmtId="166" fontId="2" fillId="6" borderId="7" xfId="1" applyFont="1" applyFill="1" applyBorder="1"/>
    <xf numFmtId="14" fontId="1" fillId="7" borderId="3" xfId="0" applyNumberFormat="1" applyFont="1" applyFill="1" applyBorder="1" applyAlignment="1">
      <alignment horizontal="center"/>
    </xf>
    <xf numFmtId="14" fontId="2" fillId="8" borderId="5" xfId="0" applyNumberFormat="1" applyFont="1" applyFill="1" applyBorder="1" applyAlignment="1">
      <alignment horizontal="center"/>
    </xf>
    <xf numFmtId="166" fontId="1" fillId="8" borderId="14" xfId="1" applyFont="1" applyFill="1" applyBorder="1" applyAlignment="1"/>
    <xf numFmtId="14" fontId="1" fillId="0" borderId="14" xfId="0" applyNumberFormat="1" applyFont="1" applyBorder="1" applyAlignment="1">
      <alignment horizontal="center"/>
    </xf>
    <xf numFmtId="166" fontId="2" fillId="11" borderId="0" xfId="1" applyFont="1" applyFill="1" applyBorder="1"/>
    <xf numFmtId="14" fontId="1" fillId="7" borderId="13" xfId="0" applyNumberFormat="1" applyFont="1" applyFill="1" applyBorder="1" applyAlignment="1">
      <alignment horizontal="center"/>
    </xf>
    <xf numFmtId="168" fontId="2" fillId="7" borderId="5" xfId="0" applyNumberFormat="1" applyFont="1" applyFill="1" applyBorder="1"/>
    <xf numFmtId="166" fontId="2" fillId="8" borderId="3" xfId="1" applyFont="1" applyFill="1" applyBorder="1"/>
    <xf numFmtId="166" fontId="1" fillId="7" borderId="3" xfId="1" applyFont="1" applyFill="1" applyBorder="1"/>
    <xf numFmtId="0" fontId="1" fillId="11" borderId="10" xfId="0" applyFont="1" applyFill="1" applyBorder="1" applyAlignment="1">
      <alignment horizontal="center"/>
    </xf>
    <xf numFmtId="166" fontId="2" fillId="0" borderId="5" xfId="1" applyFont="1" applyFill="1" applyBorder="1"/>
    <xf numFmtId="0" fontId="1" fillId="7" borderId="7" xfId="0" applyFont="1" applyFill="1" applyBorder="1" applyAlignment="1">
      <alignment horizontal="center"/>
    </xf>
    <xf numFmtId="166" fontId="1" fillId="7" borderId="10" xfId="1" applyFont="1" applyFill="1" applyBorder="1" applyAlignment="1">
      <alignment horizontal="center"/>
    </xf>
    <xf numFmtId="166" fontId="2" fillId="7" borderId="0" xfId="1" applyFont="1" applyFill="1" applyBorder="1" applyAlignment="1"/>
    <xf numFmtId="166" fontId="2" fillId="0" borderId="9" xfId="1" applyFont="1" applyFill="1" applyBorder="1" applyAlignment="1"/>
    <xf numFmtId="166" fontId="2" fillId="6" borderId="11" xfId="1" applyFont="1" applyFill="1" applyBorder="1" applyAlignment="1"/>
    <xf numFmtId="168" fontId="1" fillId="0" borderId="2" xfId="1" applyNumberFormat="1" applyFont="1" applyFill="1" applyBorder="1" applyAlignment="1">
      <alignment horizontal="center"/>
    </xf>
    <xf numFmtId="168" fontId="1" fillId="0" borderId="9" xfId="1" applyNumberFormat="1" applyFont="1" applyFill="1" applyBorder="1" applyAlignment="1">
      <alignment horizontal="center"/>
    </xf>
    <xf numFmtId="168" fontId="2" fillId="0" borderId="2" xfId="1" applyNumberFormat="1" applyFont="1" applyFill="1" applyBorder="1"/>
    <xf numFmtId="166" fontId="2" fillId="6" borderId="2" xfId="1" applyFont="1" applyFill="1" applyBorder="1" applyAlignment="1"/>
    <xf numFmtId="166" fontId="2" fillId="6" borderId="9" xfId="1" applyFont="1" applyFill="1" applyBorder="1" applyAlignment="1"/>
    <xf numFmtId="166" fontId="1" fillId="0" borderId="11" xfId="1" applyFont="1" applyFill="1" applyBorder="1"/>
    <xf numFmtId="168" fontId="1" fillId="0" borderId="7" xfId="1" applyNumberFormat="1" applyFont="1" applyFill="1" applyBorder="1"/>
    <xf numFmtId="166" fontId="1" fillId="0" borderId="13" xfId="1" applyFont="1" applyFill="1" applyBorder="1"/>
    <xf numFmtId="168" fontId="1" fillId="0" borderId="0" xfId="1" applyNumberFormat="1" applyFont="1" applyFill="1" applyBorder="1"/>
    <xf numFmtId="166" fontId="1" fillId="11" borderId="0" xfId="1" applyFont="1" applyFill="1" applyBorder="1" applyAlignment="1"/>
    <xf numFmtId="14" fontId="1" fillId="7" borderId="7" xfId="0" applyNumberFormat="1" applyFont="1" applyFill="1" applyBorder="1" applyAlignment="1">
      <alignment horizontal="center"/>
    </xf>
    <xf numFmtId="166" fontId="1" fillId="7" borderId="8" xfId="1" applyFont="1" applyFill="1" applyBorder="1" applyAlignment="1"/>
    <xf numFmtId="168" fontId="1" fillId="7" borderId="7" xfId="1" applyNumberFormat="1" applyFont="1" applyFill="1" applyBorder="1" applyAlignment="1">
      <alignment horizontal="center"/>
    </xf>
    <xf numFmtId="14" fontId="1" fillId="7" borderId="0" xfId="1" applyNumberFormat="1" applyFont="1" applyFill="1" applyBorder="1" applyAlignment="1">
      <alignment horizontal="center"/>
    </xf>
    <xf numFmtId="166" fontId="2" fillId="7" borderId="10" xfId="1" applyFont="1" applyFill="1" applyBorder="1" applyAlignment="1"/>
    <xf numFmtId="166" fontId="2" fillId="7" borderId="13" xfId="1" applyFont="1" applyFill="1" applyBorder="1"/>
    <xf numFmtId="168" fontId="2" fillId="7" borderId="0" xfId="1" applyNumberFormat="1" applyFont="1" applyFill="1" applyBorder="1" applyAlignment="1">
      <alignment horizontal="center"/>
    </xf>
    <xf numFmtId="14" fontId="1" fillId="7" borderId="0" xfId="0" applyNumberFormat="1" applyFont="1" applyFill="1" applyAlignment="1">
      <alignment horizontal="center"/>
    </xf>
    <xf numFmtId="166" fontId="2" fillId="6" borderId="10" xfId="1" applyFont="1" applyFill="1" applyBorder="1"/>
    <xf numFmtId="0" fontId="1" fillId="6" borderId="5" xfId="0" applyFont="1" applyFill="1" applyBorder="1" applyAlignment="1">
      <alignment horizontal="center"/>
    </xf>
    <xf numFmtId="166" fontId="2" fillId="7" borderId="9" xfId="1" applyFont="1" applyFill="1" applyBorder="1"/>
    <xf numFmtId="168" fontId="2" fillId="0" borderId="3" xfId="0" applyNumberFormat="1" applyFont="1" applyBorder="1"/>
    <xf numFmtId="168" fontId="2" fillId="0" borderId="9" xfId="1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66" fontId="2" fillId="8" borderId="3" xfId="1" applyFont="1" applyFill="1" applyBorder="1" applyAlignment="1"/>
    <xf numFmtId="166" fontId="2" fillId="0" borderId="12" xfId="1" applyFont="1" applyFill="1" applyBorder="1" applyAlignment="1"/>
    <xf numFmtId="168" fontId="2" fillId="7" borderId="2" xfId="1" applyNumberFormat="1" applyFont="1" applyFill="1" applyBorder="1"/>
    <xf numFmtId="14" fontId="1" fillId="8" borderId="14" xfId="0" applyNumberFormat="1" applyFont="1" applyFill="1" applyBorder="1" applyAlignment="1">
      <alignment horizontal="center"/>
    </xf>
    <xf numFmtId="168" fontId="2" fillId="7" borderId="9" xfId="1" applyNumberFormat="1" applyFont="1" applyFill="1" applyBorder="1"/>
    <xf numFmtId="168" fontId="2" fillId="0" borderId="0" xfId="0" applyNumberFormat="1" applyFont="1"/>
    <xf numFmtId="166" fontId="2" fillId="6" borderId="0" xfId="1" applyFont="1" applyFill="1" applyBorder="1" applyAlignment="1"/>
    <xf numFmtId="0" fontId="1" fillId="12" borderId="8" xfId="0" applyFont="1" applyFill="1" applyBorder="1" applyAlignment="1">
      <alignment horizontal="left"/>
    </xf>
    <xf numFmtId="166" fontId="1" fillId="8" borderId="13" xfId="1" applyFont="1" applyFill="1" applyBorder="1" applyAlignment="1"/>
    <xf numFmtId="166" fontId="2" fillId="8" borderId="2" xfId="1" applyFont="1" applyFill="1" applyBorder="1"/>
    <xf numFmtId="168" fontId="1" fillId="0" borderId="8" xfId="1" applyNumberFormat="1" applyFont="1" applyFill="1" applyBorder="1" applyAlignment="1">
      <alignment horizontal="center"/>
    </xf>
    <xf numFmtId="168" fontId="2" fillId="0" borderId="10" xfId="1" applyNumberFormat="1" applyFont="1" applyFill="1" applyBorder="1" applyAlignment="1">
      <alignment horizontal="center"/>
    </xf>
    <xf numFmtId="166" fontId="2" fillId="7" borderId="8" xfId="1" applyFont="1" applyFill="1" applyBorder="1"/>
    <xf numFmtId="168" fontId="2" fillId="7" borderId="7" xfId="1" applyNumberFormat="1" applyFont="1" applyFill="1" applyBorder="1" applyAlignment="1">
      <alignment horizontal="center"/>
    </xf>
    <xf numFmtId="166" fontId="2" fillId="8" borderId="10" xfId="1" applyFont="1" applyFill="1" applyBorder="1"/>
    <xf numFmtId="168" fontId="1" fillId="7" borderId="0" xfId="1" applyNumberFormat="1" applyFont="1" applyFill="1" applyBorder="1" applyAlignment="1">
      <alignment horizontal="center"/>
    </xf>
    <xf numFmtId="166" fontId="1" fillId="7" borderId="0" xfId="1" applyFont="1" applyFill="1" applyBorder="1"/>
    <xf numFmtId="0" fontId="1" fillId="8" borderId="2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6" fontId="2" fillId="8" borderId="7" xfId="1" applyFont="1" applyFill="1" applyBorder="1" applyAlignment="1"/>
    <xf numFmtId="14" fontId="1" fillId="0" borderId="11" xfId="1" applyNumberFormat="1" applyFont="1" applyFill="1" applyBorder="1" applyAlignment="1">
      <alignment horizontal="center"/>
    </xf>
    <xf numFmtId="168" fontId="1" fillId="0" borderId="10" xfId="1" applyNumberFormat="1" applyFont="1" applyFill="1" applyBorder="1" applyAlignment="1">
      <alignment horizontal="center"/>
    </xf>
    <xf numFmtId="166" fontId="2" fillId="7" borderId="10" xfId="1" applyFont="1" applyFill="1" applyBorder="1"/>
    <xf numFmtId="0" fontId="2" fillId="7" borderId="2" xfId="0" applyFont="1" applyFill="1" applyBorder="1" applyAlignment="1">
      <alignment horizontal="center"/>
    </xf>
    <xf numFmtId="168" fontId="1" fillId="0" borderId="5" xfId="1" applyNumberFormat="1" applyFont="1" applyFill="1" applyBorder="1"/>
    <xf numFmtId="166" fontId="1" fillId="8" borderId="5" xfId="1" applyFont="1" applyFill="1" applyBorder="1"/>
    <xf numFmtId="166" fontId="1" fillId="0" borderId="14" xfId="1" applyFont="1" applyFill="1" applyBorder="1"/>
    <xf numFmtId="168" fontId="1" fillId="0" borderId="5" xfId="0" applyNumberFormat="1" applyFont="1" applyBorder="1"/>
    <xf numFmtId="166" fontId="2" fillId="8" borderId="8" xfId="1" applyFont="1" applyFill="1" applyBorder="1"/>
    <xf numFmtId="166" fontId="2" fillId="7" borderId="11" xfId="1" applyFont="1" applyFill="1" applyBorder="1"/>
    <xf numFmtId="168" fontId="2" fillId="7" borderId="7" xfId="1" applyNumberFormat="1" applyFont="1" applyFill="1" applyBorder="1"/>
    <xf numFmtId="166" fontId="2" fillId="7" borderId="2" xfId="1" applyFont="1" applyFill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166" fontId="2" fillId="6" borderId="10" xfId="1" applyFont="1" applyFill="1" applyBorder="1" applyAlignment="1"/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13" borderId="3" xfId="0" applyFont="1" applyFill="1" applyBorder="1" applyAlignment="1">
      <alignment horizontal="center"/>
    </xf>
    <xf numFmtId="166" fontId="1" fillId="13" borderId="3" xfId="1" applyFont="1" applyFill="1" applyBorder="1" applyAlignment="1">
      <alignment horizontal="center"/>
    </xf>
    <xf numFmtId="166" fontId="1" fillId="13" borderId="3" xfId="1" applyFont="1" applyFill="1" applyBorder="1" applyAlignment="1"/>
    <xf numFmtId="0" fontId="1" fillId="13" borderId="5" xfId="0" applyFont="1" applyFill="1" applyBorder="1" applyAlignment="1">
      <alignment horizontal="center"/>
    </xf>
    <xf numFmtId="166" fontId="1" fillId="13" borderId="5" xfId="1" applyFont="1" applyFill="1" applyBorder="1" applyAlignment="1">
      <alignment horizontal="center"/>
    </xf>
    <xf numFmtId="166" fontId="1" fillId="13" borderId="5" xfId="1" applyFont="1" applyFill="1" applyBorder="1" applyAlignment="1"/>
    <xf numFmtId="49" fontId="2" fillId="0" borderId="0" xfId="1" applyNumberFormat="1" applyFont="1" applyFill="1" applyBorder="1" applyAlignment="1">
      <alignment horizontal="center"/>
    </xf>
    <xf numFmtId="14" fontId="1" fillId="0" borderId="5" xfId="1" applyNumberFormat="1" applyFont="1" applyFill="1" applyBorder="1" applyAlignment="1">
      <alignment horizontal="center"/>
    </xf>
    <xf numFmtId="166" fontId="2" fillId="6" borderId="12" xfId="1" applyFont="1" applyFill="1" applyBorder="1" applyAlignment="1"/>
    <xf numFmtId="168" fontId="2" fillId="0" borderId="5" xfId="0" applyNumberFormat="1" applyFont="1" applyBorder="1"/>
    <xf numFmtId="168" fontId="2" fillId="13" borderId="3" xfId="1" applyNumberFormat="1" applyFont="1" applyFill="1" applyBorder="1" applyAlignment="1">
      <alignment horizontal="center"/>
    </xf>
    <xf numFmtId="14" fontId="1" fillId="9" borderId="5" xfId="0" applyNumberFormat="1" applyFont="1" applyFill="1" applyBorder="1" applyAlignment="1">
      <alignment horizontal="center"/>
    </xf>
    <xf numFmtId="168" fontId="2" fillId="13" borderId="5" xfId="1" applyNumberFormat="1" applyFont="1" applyFill="1" applyBorder="1" applyAlignment="1">
      <alignment horizontal="center"/>
    </xf>
    <xf numFmtId="14" fontId="1" fillId="7" borderId="14" xfId="0" applyNumberFormat="1" applyFont="1" applyFill="1" applyBorder="1" applyAlignment="1">
      <alignment horizontal="center"/>
    </xf>
    <xf numFmtId="166" fontId="2" fillId="7" borderId="13" xfId="1" applyFont="1" applyFill="1" applyBorder="1" applyAlignment="1"/>
    <xf numFmtId="0" fontId="2" fillId="7" borderId="8" xfId="0" applyFont="1" applyFill="1" applyBorder="1" applyAlignment="1">
      <alignment horizontal="center"/>
    </xf>
    <xf numFmtId="166" fontId="2" fillId="7" borderId="7" xfId="1" applyFont="1" applyFill="1" applyBorder="1" applyAlignment="1"/>
    <xf numFmtId="166" fontId="2" fillId="0" borderId="10" xfId="1" applyFont="1" applyFill="1" applyBorder="1" applyAlignment="1">
      <alignment horizontal="center"/>
    </xf>
    <xf numFmtId="166" fontId="2" fillId="8" borderId="9" xfId="1" applyFont="1" applyFill="1" applyBorder="1"/>
    <xf numFmtId="14" fontId="2" fillId="7" borderId="11" xfId="0" applyNumberFormat="1" applyFont="1" applyFill="1" applyBorder="1" applyAlignment="1">
      <alignment horizontal="center"/>
    </xf>
    <xf numFmtId="166" fontId="2" fillId="0" borderId="11" xfId="1" applyFont="1" applyFill="1" applyBorder="1" applyAlignment="1"/>
    <xf numFmtId="0" fontId="1" fillId="0" borderId="0" xfId="0" applyFont="1" applyAlignment="1">
      <alignment horizontal="left"/>
    </xf>
    <xf numFmtId="166" fontId="1" fillId="0" borderId="12" xfId="1" applyFont="1" applyFill="1" applyBorder="1"/>
    <xf numFmtId="14" fontId="1" fillId="9" borderId="13" xfId="0" applyNumberFormat="1" applyFont="1" applyFill="1" applyBorder="1" applyAlignment="1">
      <alignment horizontal="center"/>
    </xf>
    <xf numFmtId="0" fontId="2" fillId="0" borderId="7" xfId="0" applyFont="1" applyBorder="1"/>
    <xf numFmtId="166" fontId="1" fillId="0" borderId="2" xfId="1" applyFont="1" applyFill="1" applyBorder="1"/>
    <xf numFmtId="17" fontId="1" fillId="0" borderId="0" xfId="0" applyNumberFormat="1" applyFont="1" applyAlignment="1">
      <alignment horizontal="center"/>
    </xf>
    <xf numFmtId="17" fontId="1" fillId="0" borderId="5" xfId="0" applyNumberFormat="1" applyFont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2" fillId="12" borderId="5" xfId="0" applyFont="1" applyFill="1" applyBorder="1" applyAlignment="1">
      <alignment horizontal="center"/>
    </xf>
    <xf numFmtId="166" fontId="2" fillId="7" borderId="2" xfId="1" applyFont="1" applyFill="1" applyBorder="1" applyAlignment="1"/>
    <xf numFmtId="0" fontId="1" fillId="14" borderId="3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6" fontId="1" fillId="0" borderId="0" xfId="1" applyFont="1" applyFill="1" applyBorder="1" applyAlignment="1">
      <alignment horizontal="right"/>
    </xf>
    <xf numFmtId="166" fontId="1" fillId="0" borderId="7" xfId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center"/>
    </xf>
    <xf numFmtId="14" fontId="1" fillId="0" borderId="0" xfId="1" applyNumberFormat="1" applyFont="1" applyFill="1" applyAlignment="1">
      <alignment horizontal="center"/>
    </xf>
    <xf numFmtId="168" fontId="2" fillId="0" borderId="0" xfId="1" applyNumberFormat="1" applyFont="1" applyFill="1" applyAlignment="1">
      <alignment horizontal="center"/>
    </xf>
    <xf numFmtId="166" fontId="1" fillId="0" borderId="8" xfId="1" applyFont="1" applyFill="1" applyBorder="1" applyAlignment="1">
      <alignment horizontal="center"/>
    </xf>
    <xf numFmtId="166" fontId="1" fillId="0" borderId="7" xfId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1"/>
  <sheetViews>
    <sheetView tabSelected="1" topLeftCell="A844" workbookViewId="0">
      <selection activeCell="A992" sqref="A992"/>
    </sheetView>
  </sheetViews>
  <sheetFormatPr defaultColWidth="9" defaultRowHeight="12"/>
  <cols>
    <col min="1" max="1" width="9.140625" style="3"/>
    <col min="2" max="2" width="10.42578125" style="4" customWidth="1"/>
    <col min="3" max="3" width="8.140625" style="4" customWidth="1"/>
    <col min="4" max="4" width="10.5703125" style="5" customWidth="1"/>
    <col min="5" max="5" width="9.5703125" style="6" customWidth="1"/>
    <col min="6" max="6" width="12.28515625" style="7" customWidth="1"/>
    <col min="7" max="7" width="10.42578125" style="7" customWidth="1"/>
    <col min="8" max="8" width="10.5703125" style="8" customWidth="1"/>
    <col min="9" max="9" width="12.7109375" style="9" customWidth="1"/>
    <col min="10" max="10" width="11.42578125" style="8" customWidth="1"/>
    <col min="11" max="11" width="10.85546875" style="8" customWidth="1"/>
    <col min="12" max="12" width="9.7109375" style="8" customWidth="1"/>
    <col min="13" max="13" width="9.28515625" style="10" customWidth="1"/>
    <col min="14" max="14" width="11.140625" style="8" customWidth="1"/>
    <col min="15" max="15" width="8.7109375" style="8" customWidth="1"/>
    <col min="16" max="16" width="12.5703125" style="11" customWidth="1"/>
    <col min="17" max="257" width="9.140625" style="3"/>
    <col min="258" max="258" width="10.42578125" style="3" customWidth="1"/>
    <col min="259" max="259" width="8.140625" style="3" customWidth="1"/>
    <col min="260" max="260" width="10.5703125" style="3" customWidth="1"/>
    <col min="261" max="261" width="9.5703125" style="3" customWidth="1"/>
    <col min="262" max="262" width="12.28515625" style="3" customWidth="1"/>
    <col min="263" max="263" width="10.42578125" style="3" customWidth="1"/>
    <col min="264" max="264" width="10.5703125" style="3" customWidth="1"/>
    <col min="265" max="265" width="12.7109375" style="3" customWidth="1"/>
    <col min="266" max="266" width="11.42578125" style="3" customWidth="1"/>
    <col min="267" max="267" width="10.85546875" style="3" customWidth="1"/>
    <col min="268" max="268" width="9.7109375" style="3" customWidth="1"/>
    <col min="269" max="269" width="9.28515625" style="3" customWidth="1"/>
    <col min="270" max="270" width="11.140625" style="3" customWidth="1"/>
    <col min="271" max="271" width="8.7109375" style="3" customWidth="1"/>
    <col min="272" max="272" width="12.5703125" style="3" customWidth="1"/>
    <col min="273" max="513" width="9.140625" style="3"/>
    <col min="514" max="514" width="10.42578125" style="3" customWidth="1"/>
    <col min="515" max="515" width="8.140625" style="3" customWidth="1"/>
    <col min="516" max="516" width="10.5703125" style="3" customWidth="1"/>
    <col min="517" max="517" width="9.5703125" style="3" customWidth="1"/>
    <col min="518" max="518" width="12.28515625" style="3" customWidth="1"/>
    <col min="519" max="519" width="10.42578125" style="3" customWidth="1"/>
    <col min="520" max="520" width="10.5703125" style="3" customWidth="1"/>
    <col min="521" max="521" width="12.7109375" style="3" customWidth="1"/>
    <col min="522" max="522" width="11.42578125" style="3" customWidth="1"/>
    <col min="523" max="523" width="10.85546875" style="3" customWidth="1"/>
    <col min="524" max="524" width="9.7109375" style="3" customWidth="1"/>
    <col min="525" max="525" width="9.28515625" style="3" customWidth="1"/>
    <col min="526" max="526" width="11.140625" style="3" customWidth="1"/>
    <col min="527" max="527" width="8.7109375" style="3" customWidth="1"/>
    <col min="528" max="528" width="12.5703125" style="3" customWidth="1"/>
    <col min="529" max="769" width="9.140625" style="3"/>
    <col min="770" max="770" width="10.42578125" style="3" customWidth="1"/>
    <col min="771" max="771" width="8.140625" style="3" customWidth="1"/>
    <col min="772" max="772" width="10.5703125" style="3" customWidth="1"/>
    <col min="773" max="773" width="9.5703125" style="3" customWidth="1"/>
    <col min="774" max="774" width="12.28515625" style="3" customWidth="1"/>
    <col min="775" max="775" width="10.42578125" style="3" customWidth="1"/>
    <col min="776" max="776" width="10.5703125" style="3" customWidth="1"/>
    <col min="777" max="777" width="12.7109375" style="3" customWidth="1"/>
    <col min="778" max="778" width="11.42578125" style="3" customWidth="1"/>
    <col min="779" max="779" width="10.85546875" style="3" customWidth="1"/>
    <col min="780" max="780" width="9.7109375" style="3" customWidth="1"/>
    <col min="781" max="781" width="9.28515625" style="3" customWidth="1"/>
    <col min="782" max="782" width="11.140625" style="3" customWidth="1"/>
    <col min="783" max="783" width="8.7109375" style="3" customWidth="1"/>
    <col min="784" max="784" width="12.5703125" style="3" customWidth="1"/>
    <col min="785" max="1025" width="9.140625" style="3"/>
    <col min="1026" max="1026" width="10.42578125" style="3" customWidth="1"/>
    <col min="1027" max="1027" width="8.140625" style="3" customWidth="1"/>
    <col min="1028" max="1028" width="10.5703125" style="3" customWidth="1"/>
    <col min="1029" max="1029" width="9.5703125" style="3" customWidth="1"/>
    <col min="1030" max="1030" width="12.28515625" style="3" customWidth="1"/>
    <col min="1031" max="1031" width="10.42578125" style="3" customWidth="1"/>
    <col min="1032" max="1032" width="10.5703125" style="3" customWidth="1"/>
    <col min="1033" max="1033" width="12.7109375" style="3" customWidth="1"/>
    <col min="1034" max="1034" width="11.42578125" style="3" customWidth="1"/>
    <col min="1035" max="1035" width="10.85546875" style="3" customWidth="1"/>
    <col min="1036" max="1036" width="9.7109375" style="3" customWidth="1"/>
    <col min="1037" max="1037" width="9.28515625" style="3" customWidth="1"/>
    <col min="1038" max="1038" width="11.140625" style="3" customWidth="1"/>
    <col min="1039" max="1039" width="8.7109375" style="3" customWidth="1"/>
    <col min="1040" max="1040" width="12.5703125" style="3" customWidth="1"/>
    <col min="1041" max="1281" width="9.140625" style="3"/>
    <col min="1282" max="1282" width="10.42578125" style="3" customWidth="1"/>
    <col min="1283" max="1283" width="8.140625" style="3" customWidth="1"/>
    <col min="1284" max="1284" width="10.5703125" style="3" customWidth="1"/>
    <col min="1285" max="1285" width="9.5703125" style="3" customWidth="1"/>
    <col min="1286" max="1286" width="12.28515625" style="3" customWidth="1"/>
    <col min="1287" max="1287" width="10.42578125" style="3" customWidth="1"/>
    <col min="1288" max="1288" width="10.5703125" style="3" customWidth="1"/>
    <col min="1289" max="1289" width="12.7109375" style="3" customWidth="1"/>
    <col min="1290" max="1290" width="11.42578125" style="3" customWidth="1"/>
    <col min="1291" max="1291" width="10.85546875" style="3" customWidth="1"/>
    <col min="1292" max="1292" width="9.7109375" style="3" customWidth="1"/>
    <col min="1293" max="1293" width="9.28515625" style="3" customWidth="1"/>
    <col min="1294" max="1294" width="11.140625" style="3" customWidth="1"/>
    <col min="1295" max="1295" width="8.7109375" style="3" customWidth="1"/>
    <col min="1296" max="1296" width="12.5703125" style="3" customWidth="1"/>
    <col min="1297" max="1537" width="9.140625" style="3"/>
    <col min="1538" max="1538" width="10.42578125" style="3" customWidth="1"/>
    <col min="1539" max="1539" width="8.140625" style="3" customWidth="1"/>
    <col min="1540" max="1540" width="10.5703125" style="3" customWidth="1"/>
    <col min="1541" max="1541" width="9.5703125" style="3" customWidth="1"/>
    <col min="1542" max="1542" width="12.28515625" style="3" customWidth="1"/>
    <col min="1543" max="1543" width="10.42578125" style="3" customWidth="1"/>
    <col min="1544" max="1544" width="10.5703125" style="3" customWidth="1"/>
    <col min="1545" max="1545" width="12.7109375" style="3" customWidth="1"/>
    <col min="1546" max="1546" width="11.42578125" style="3" customWidth="1"/>
    <col min="1547" max="1547" width="10.85546875" style="3" customWidth="1"/>
    <col min="1548" max="1548" width="9.7109375" style="3" customWidth="1"/>
    <col min="1549" max="1549" width="9.28515625" style="3" customWidth="1"/>
    <col min="1550" max="1550" width="11.140625" style="3" customWidth="1"/>
    <col min="1551" max="1551" width="8.7109375" style="3" customWidth="1"/>
    <col min="1552" max="1552" width="12.5703125" style="3" customWidth="1"/>
    <col min="1553" max="1793" width="9.140625" style="3"/>
    <col min="1794" max="1794" width="10.42578125" style="3" customWidth="1"/>
    <col min="1795" max="1795" width="8.140625" style="3" customWidth="1"/>
    <col min="1796" max="1796" width="10.5703125" style="3" customWidth="1"/>
    <col min="1797" max="1797" width="9.5703125" style="3" customWidth="1"/>
    <col min="1798" max="1798" width="12.28515625" style="3" customWidth="1"/>
    <col min="1799" max="1799" width="10.42578125" style="3" customWidth="1"/>
    <col min="1800" max="1800" width="10.5703125" style="3" customWidth="1"/>
    <col min="1801" max="1801" width="12.7109375" style="3" customWidth="1"/>
    <col min="1802" max="1802" width="11.42578125" style="3" customWidth="1"/>
    <col min="1803" max="1803" width="10.85546875" style="3" customWidth="1"/>
    <col min="1804" max="1804" width="9.7109375" style="3" customWidth="1"/>
    <col min="1805" max="1805" width="9.28515625" style="3" customWidth="1"/>
    <col min="1806" max="1806" width="11.140625" style="3" customWidth="1"/>
    <col min="1807" max="1807" width="8.7109375" style="3" customWidth="1"/>
    <col min="1808" max="1808" width="12.5703125" style="3" customWidth="1"/>
    <col min="1809" max="2049" width="9.140625" style="3"/>
    <col min="2050" max="2050" width="10.42578125" style="3" customWidth="1"/>
    <col min="2051" max="2051" width="8.140625" style="3" customWidth="1"/>
    <col min="2052" max="2052" width="10.5703125" style="3" customWidth="1"/>
    <col min="2053" max="2053" width="9.5703125" style="3" customWidth="1"/>
    <col min="2054" max="2054" width="12.28515625" style="3" customWidth="1"/>
    <col min="2055" max="2055" width="10.42578125" style="3" customWidth="1"/>
    <col min="2056" max="2056" width="10.5703125" style="3" customWidth="1"/>
    <col min="2057" max="2057" width="12.7109375" style="3" customWidth="1"/>
    <col min="2058" max="2058" width="11.42578125" style="3" customWidth="1"/>
    <col min="2059" max="2059" width="10.85546875" style="3" customWidth="1"/>
    <col min="2060" max="2060" width="9.7109375" style="3" customWidth="1"/>
    <col min="2061" max="2061" width="9.28515625" style="3" customWidth="1"/>
    <col min="2062" max="2062" width="11.140625" style="3" customWidth="1"/>
    <col min="2063" max="2063" width="8.7109375" style="3" customWidth="1"/>
    <col min="2064" max="2064" width="12.5703125" style="3" customWidth="1"/>
    <col min="2065" max="2305" width="9.140625" style="3"/>
    <col min="2306" max="2306" width="10.42578125" style="3" customWidth="1"/>
    <col min="2307" max="2307" width="8.140625" style="3" customWidth="1"/>
    <col min="2308" max="2308" width="10.5703125" style="3" customWidth="1"/>
    <col min="2309" max="2309" width="9.5703125" style="3" customWidth="1"/>
    <col min="2310" max="2310" width="12.28515625" style="3" customWidth="1"/>
    <col min="2311" max="2311" width="10.42578125" style="3" customWidth="1"/>
    <col min="2312" max="2312" width="10.5703125" style="3" customWidth="1"/>
    <col min="2313" max="2313" width="12.7109375" style="3" customWidth="1"/>
    <col min="2314" max="2314" width="11.42578125" style="3" customWidth="1"/>
    <col min="2315" max="2315" width="10.85546875" style="3" customWidth="1"/>
    <col min="2316" max="2316" width="9.7109375" style="3" customWidth="1"/>
    <col min="2317" max="2317" width="9.28515625" style="3" customWidth="1"/>
    <col min="2318" max="2318" width="11.140625" style="3" customWidth="1"/>
    <col min="2319" max="2319" width="8.7109375" style="3" customWidth="1"/>
    <col min="2320" max="2320" width="12.5703125" style="3" customWidth="1"/>
    <col min="2321" max="2561" width="9.140625" style="3"/>
    <col min="2562" max="2562" width="10.42578125" style="3" customWidth="1"/>
    <col min="2563" max="2563" width="8.140625" style="3" customWidth="1"/>
    <col min="2564" max="2564" width="10.5703125" style="3" customWidth="1"/>
    <col min="2565" max="2565" width="9.5703125" style="3" customWidth="1"/>
    <col min="2566" max="2566" width="12.28515625" style="3" customWidth="1"/>
    <col min="2567" max="2567" width="10.42578125" style="3" customWidth="1"/>
    <col min="2568" max="2568" width="10.5703125" style="3" customWidth="1"/>
    <col min="2569" max="2569" width="12.7109375" style="3" customWidth="1"/>
    <col min="2570" max="2570" width="11.42578125" style="3" customWidth="1"/>
    <col min="2571" max="2571" width="10.85546875" style="3" customWidth="1"/>
    <col min="2572" max="2572" width="9.7109375" style="3" customWidth="1"/>
    <col min="2573" max="2573" width="9.28515625" style="3" customWidth="1"/>
    <col min="2574" max="2574" width="11.140625" style="3" customWidth="1"/>
    <col min="2575" max="2575" width="8.7109375" style="3" customWidth="1"/>
    <col min="2576" max="2576" width="12.5703125" style="3" customWidth="1"/>
    <col min="2577" max="2817" width="9.140625" style="3"/>
    <col min="2818" max="2818" width="10.42578125" style="3" customWidth="1"/>
    <col min="2819" max="2819" width="8.140625" style="3" customWidth="1"/>
    <col min="2820" max="2820" width="10.5703125" style="3" customWidth="1"/>
    <col min="2821" max="2821" width="9.5703125" style="3" customWidth="1"/>
    <col min="2822" max="2822" width="12.28515625" style="3" customWidth="1"/>
    <col min="2823" max="2823" width="10.42578125" style="3" customWidth="1"/>
    <col min="2824" max="2824" width="10.5703125" style="3" customWidth="1"/>
    <col min="2825" max="2825" width="12.7109375" style="3" customWidth="1"/>
    <col min="2826" max="2826" width="11.42578125" style="3" customWidth="1"/>
    <col min="2827" max="2827" width="10.85546875" style="3" customWidth="1"/>
    <col min="2828" max="2828" width="9.7109375" style="3" customWidth="1"/>
    <col min="2829" max="2829" width="9.28515625" style="3" customWidth="1"/>
    <col min="2830" max="2830" width="11.140625" style="3" customWidth="1"/>
    <col min="2831" max="2831" width="8.7109375" style="3" customWidth="1"/>
    <col min="2832" max="2832" width="12.5703125" style="3" customWidth="1"/>
    <col min="2833" max="3073" width="9.140625" style="3"/>
    <col min="3074" max="3074" width="10.42578125" style="3" customWidth="1"/>
    <col min="3075" max="3075" width="8.140625" style="3" customWidth="1"/>
    <col min="3076" max="3076" width="10.5703125" style="3" customWidth="1"/>
    <col min="3077" max="3077" width="9.5703125" style="3" customWidth="1"/>
    <col min="3078" max="3078" width="12.28515625" style="3" customWidth="1"/>
    <col min="3079" max="3079" width="10.42578125" style="3" customWidth="1"/>
    <col min="3080" max="3080" width="10.5703125" style="3" customWidth="1"/>
    <col min="3081" max="3081" width="12.7109375" style="3" customWidth="1"/>
    <col min="3082" max="3082" width="11.42578125" style="3" customWidth="1"/>
    <col min="3083" max="3083" width="10.85546875" style="3" customWidth="1"/>
    <col min="3084" max="3084" width="9.7109375" style="3" customWidth="1"/>
    <col min="3085" max="3085" width="9.28515625" style="3" customWidth="1"/>
    <col min="3086" max="3086" width="11.140625" style="3" customWidth="1"/>
    <col min="3087" max="3087" width="8.7109375" style="3" customWidth="1"/>
    <col min="3088" max="3088" width="12.5703125" style="3" customWidth="1"/>
    <col min="3089" max="3329" width="9.140625" style="3"/>
    <col min="3330" max="3330" width="10.42578125" style="3" customWidth="1"/>
    <col min="3331" max="3331" width="8.140625" style="3" customWidth="1"/>
    <col min="3332" max="3332" width="10.5703125" style="3" customWidth="1"/>
    <col min="3333" max="3333" width="9.5703125" style="3" customWidth="1"/>
    <col min="3334" max="3334" width="12.28515625" style="3" customWidth="1"/>
    <col min="3335" max="3335" width="10.42578125" style="3" customWidth="1"/>
    <col min="3336" max="3336" width="10.5703125" style="3" customWidth="1"/>
    <col min="3337" max="3337" width="12.7109375" style="3" customWidth="1"/>
    <col min="3338" max="3338" width="11.42578125" style="3" customWidth="1"/>
    <col min="3339" max="3339" width="10.85546875" style="3" customWidth="1"/>
    <col min="3340" max="3340" width="9.7109375" style="3" customWidth="1"/>
    <col min="3341" max="3341" width="9.28515625" style="3" customWidth="1"/>
    <col min="3342" max="3342" width="11.140625" style="3" customWidth="1"/>
    <col min="3343" max="3343" width="8.7109375" style="3" customWidth="1"/>
    <col min="3344" max="3344" width="12.5703125" style="3" customWidth="1"/>
    <col min="3345" max="3585" width="9.140625" style="3"/>
    <col min="3586" max="3586" width="10.42578125" style="3" customWidth="1"/>
    <col min="3587" max="3587" width="8.140625" style="3" customWidth="1"/>
    <col min="3588" max="3588" width="10.5703125" style="3" customWidth="1"/>
    <col min="3589" max="3589" width="9.5703125" style="3" customWidth="1"/>
    <col min="3590" max="3590" width="12.28515625" style="3" customWidth="1"/>
    <col min="3591" max="3591" width="10.42578125" style="3" customWidth="1"/>
    <col min="3592" max="3592" width="10.5703125" style="3" customWidth="1"/>
    <col min="3593" max="3593" width="12.7109375" style="3" customWidth="1"/>
    <col min="3594" max="3594" width="11.42578125" style="3" customWidth="1"/>
    <col min="3595" max="3595" width="10.85546875" style="3" customWidth="1"/>
    <col min="3596" max="3596" width="9.7109375" style="3" customWidth="1"/>
    <col min="3597" max="3597" width="9.28515625" style="3" customWidth="1"/>
    <col min="3598" max="3598" width="11.140625" style="3" customWidth="1"/>
    <col min="3599" max="3599" width="8.7109375" style="3" customWidth="1"/>
    <col min="3600" max="3600" width="12.5703125" style="3" customWidth="1"/>
    <col min="3601" max="3841" width="9.140625" style="3"/>
    <col min="3842" max="3842" width="10.42578125" style="3" customWidth="1"/>
    <col min="3843" max="3843" width="8.140625" style="3" customWidth="1"/>
    <col min="3844" max="3844" width="10.5703125" style="3" customWidth="1"/>
    <col min="3845" max="3845" width="9.5703125" style="3" customWidth="1"/>
    <col min="3846" max="3846" width="12.28515625" style="3" customWidth="1"/>
    <col min="3847" max="3847" width="10.42578125" style="3" customWidth="1"/>
    <col min="3848" max="3848" width="10.5703125" style="3" customWidth="1"/>
    <col min="3849" max="3849" width="12.7109375" style="3" customWidth="1"/>
    <col min="3850" max="3850" width="11.42578125" style="3" customWidth="1"/>
    <col min="3851" max="3851" width="10.85546875" style="3" customWidth="1"/>
    <col min="3852" max="3852" width="9.7109375" style="3" customWidth="1"/>
    <col min="3853" max="3853" width="9.28515625" style="3" customWidth="1"/>
    <col min="3854" max="3854" width="11.140625" style="3" customWidth="1"/>
    <col min="3855" max="3855" width="8.7109375" style="3" customWidth="1"/>
    <col min="3856" max="3856" width="12.5703125" style="3" customWidth="1"/>
    <col min="3857" max="4097" width="9.140625" style="3"/>
    <col min="4098" max="4098" width="10.42578125" style="3" customWidth="1"/>
    <col min="4099" max="4099" width="8.140625" style="3" customWidth="1"/>
    <col min="4100" max="4100" width="10.5703125" style="3" customWidth="1"/>
    <col min="4101" max="4101" width="9.5703125" style="3" customWidth="1"/>
    <col min="4102" max="4102" width="12.28515625" style="3" customWidth="1"/>
    <col min="4103" max="4103" width="10.42578125" style="3" customWidth="1"/>
    <col min="4104" max="4104" width="10.5703125" style="3" customWidth="1"/>
    <col min="4105" max="4105" width="12.7109375" style="3" customWidth="1"/>
    <col min="4106" max="4106" width="11.42578125" style="3" customWidth="1"/>
    <col min="4107" max="4107" width="10.85546875" style="3" customWidth="1"/>
    <col min="4108" max="4108" width="9.7109375" style="3" customWidth="1"/>
    <col min="4109" max="4109" width="9.28515625" style="3" customWidth="1"/>
    <col min="4110" max="4110" width="11.140625" style="3" customWidth="1"/>
    <col min="4111" max="4111" width="8.7109375" style="3" customWidth="1"/>
    <col min="4112" max="4112" width="12.5703125" style="3" customWidth="1"/>
    <col min="4113" max="4353" width="9.140625" style="3"/>
    <col min="4354" max="4354" width="10.42578125" style="3" customWidth="1"/>
    <col min="4355" max="4355" width="8.140625" style="3" customWidth="1"/>
    <col min="4356" max="4356" width="10.5703125" style="3" customWidth="1"/>
    <col min="4357" max="4357" width="9.5703125" style="3" customWidth="1"/>
    <col min="4358" max="4358" width="12.28515625" style="3" customWidth="1"/>
    <col min="4359" max="4359" width="10.42578125" style="3" customWidth="1"/>
    <col min="4360" max="4360" width="10.5703125" style="3" customWidth="1"/>
    <col min="4361" max="4361" width="12.7109375" style="3" customWidth="1"/>
    <col min="4362" max="4362" width="11.42578125" style="3" customWidth="1"/>
    <col min="4363" max="4363" width="10.85546875" style="3" customWidth="1"/>
    <col min="4364" max="4364" width="9.7109375" style="3" customWidth="1"/>
    <col min="4365" max="4365" width="9.28515625" style="3" customWidth="1"/>
    <col min="4366" max="4366" width="11.140625" style="3" customWidth="1"/>
    <col min="4367" max="4367" width="8.7109375" style="3" customWidth="1"/>
    <col min="4368" max="4368" width="12.5703125" style="3" customWidth="1"/>
    <col min="4369" max="4609" width="9.140625" style="3"/>
    <col min="4610" max="4610" width="10.42578125" style="3" customWidth="1"/>
    <col min="4611" max="4611" width="8.140625" style="3" customWidth="1"/>
    <col min="4612" max="4612" width="10.5703125" style="3" customWidth="1"/>
    <col min="4613" max="4613" width="9.5703125" style="3" customWidth="1"/>
    <col min="4614" max="4614" width="12.28515625" style="3" customWidth="1"/>
    <col min="4615" max="4615" width="10.42578125" style="3" customWidth="1"/>
    <col min="4616" max="4616" width="10.5703125" style="3" customWidth="1"/>
    <col min="4617" max="4617" width="12.7109375" style="3" customWidth="1"/>
    <col min="4618" max="4618" width="11.42578125" style="3" customWidth="1"/>
    <col min="4619" max="4619" width="10.85546875" style="3" customWidth="1"/>
    <col min="4620" max="4620" width="9.7109375" style="3" customWidth="1"/>
    <col min="4621" max="4621" width="9.28515625" style="3" customWidth="1"/>
    <col min="4622" max="4622" width="11.140625" style="3" customWidth="1"/>
    <col min="4623" max="4623" width="8.7109375" style="3" customWidth="1"/>
    <col min="4624" max="4624" width="12.5703125" style="3" customWidth="1"/>
    <col min="4625" max="4865" width="9.140625" style="3"/>
    <col min="4866" max="4866" width="10.42578125" style="3" customWidth="1"/>
    <col min="4867" max="4867" width="8.140625" style="3" customWidth="1"/>
    <col min="4868" max="4868" width="10.5703125" style="3" customWidth="1"/>
    <col min="4869" max="4869" width="9.5703125" style="3" customWidth="1"/>
    <col min="4870" max="4870" width="12.28515625" style="3" customWidth="1"/>
    <col min="4871" max="4871" width="10.42578125" style="3" customWidth="1"/>
    <col min="4872" max="4872" width="10.5703125" style="3" customWidth="1"/>
    <col min="4873" max="4873" width="12.7109375" style="3" customWidth="1"/>
    <col min="4874" max="4874" width="11.42578125" style="3" customWidth="1"/>
    <col min="4875" max="4875" width="10.85546875" style="3" customWidth="1"/>
    <col min="4876" max="4876" width="9.7109375" style="3" customWidth="1"/>
    <col min="4877" max="4877" width="9.28515625" style="3" customWidth="1"/>
    <col min="4878" max="4878" width="11.140625" style="3" customWidth="1"/>
    <col min="4879" max="4879" width="8.7109375" style="3" customWidth="1"/>
    <col min="4880" max="4880" width="12.5703125" style="3" customWidth="1"/>
    <col min="4881" max="5121" width="9.140625" style="3"/>
    <col min="5122" max="5122" width="10.42578125" style="3" customWidth="1"/>
    <col min="5123" max="5123" width="8.140625" style="3" customWidth="1"/>
    <col min="5124" max="5124" width="10.5703125" style="3" customWidth="1"/>
    <col min="5125" max="5125" width="9.5703125" style="3" customWidth="1"/>
    <col min="5126" max="5126" width="12.28515625" style="3" customWidth="1"/>
    <col min="5127" max="5127" width="10.42578125" style="3" customWidth="1"/>
    <col min="5128" max="5128" width="10.5703125" style="3" customWidth="1"/>
    <col min="5129" max="5129" width="12.7109375" style="3" customWidth="1"/>
    <col min="5130" max="5130" width="11.42578125" style="3" customWidth="1"/>
    <col min="5131" max="5131" width="10.85546875" style="3" customWidth="1"/>
    <col min="5132" max="5132" width="9.7109375" style="3" customWidth="1"/>
    <col min="5133" max="5133" width="9.28515625" style="3" customWidth="1"/>
    <col min="5134" max="5134" width="11.140625" style="3" customWidth="1"/>
    <col min="5135" max="5135" width="8.7109375" style="3" customWidth="1"/>
    <col min="5136" max="5136" width="12.5703125" style="3" customWidth="1"/>
    <col min="5137" max="5377" width="9.140625" style="3"/>
    <col min="5378" max="5378" width="10.42578125" style="3" customWidth="1"/>
    <col min="5379" max="5379" width="8.140625" style="3" customWidth="1"/>
    <col min="5380" max="5380" width="10.5703125" style="3" customWidth="1"/>
    <col min="5381" max="5381" width="9.5703125" style="3" customWidth="1"/>
    <col min="5382" max="5382" width="12.28515625" style="3" customWidth="1"/>
    <col min="5383" max="5383" width="10.42578125" style="3" customWidth="1"/>
    <col min="5384" max="5384" width="10.5703125" style="3" customWidth="1"/>
    <col min="5385" max="5385" width="12.7109375" style="3" customWidth="1"/>
    <col min="5386" max="5386" width="11.42578125" style="3" customWidth="1"/>
    <col min="5387" max="5387" width="10.85546875" style="3" customWidth="1"/>
    <col min="5388" max="5388" width="9.7109375" style="3" customWidth="1"/>
    <col min="5389" max="5389" width="9.28515625" style="3" customWidth="1"/>
    <col min="5390" max="5390" width="11.140625" style="3" customWidth="1"/>
    <col min="5391" max="5391" width="8.7109375" style="3" customWidth="1"/>
    <col min="5392" max="5392" width="12.5703125" style="3" customWidth="1"/>
    <col min="5393" max="5633" width="9.140625" style="3"/>
    <col min="5634" max="5634" width="10.42578125" style="3" customWidth="1"/>
    <col min="5635" max="5635" width="8.140625" style="3" customWidth="1"/>
    <col min="5636" max="5636" width="10.5703125" style="3" customWidth="1"/>
    <col min="5637" max="5637" width="9.5703125" style="3" customWidth="1"/>
    <col min="5638" max="5638" width="12.28515625" style="3" customWidth="1"/>
    <col min="5639" max="5639" width="10.42578125" style="3" customWidth="1"/>
    <col min="5640" max="5640" width="10.5703125" style="3" customWidth="1"/>
    <col min="5641" max="5641" width="12.7109375" style="3" customWidth="1"/>
    <col min="5642" max="5642" width="11.42578125" style="3" customWidth="1"/>
    <col min="5643" max="5643" width="10.85546875" style="3" customWidth="1"/>
    <col min="5644" max="5644" width="9.7109375" style="3" customWidth="1"/>
    <col min="5645" max="5645" width="9.28515625" style="3" customWidth="1"/>
    <col min="5646" max="5646" width="11.140625" style="3" customWidth="1"/>
    <col min="5647" max="5647" width="8.7109375" style="3" customWidth="1"/>
    <col min="5648" max="5648" width="12.5703125" style="3" customWidth="1"/>
    <col min="5649" max="5889" width="9.140625" style="3"/>
    <col min="5890" max="5890" width="10.42578125" style="3" customWidth="1"/>
    <col min="5891" max="5891" width="8.140625" style="3" customWidth="1"/>
    <col min="5892" max="5892" width="10.5703125" style="3" customWidth="1"/>
    <col min="5893" max="5893" width="9.5703125" style="3" customWidth="1"/>
    <col min="5894" max="5894" width="12.28515625" style="3" customWidth="1"/>
    <col min="5895" max="5895" width="10.42578125" style="3" customWidth="1"/>
    <col min="5896" max="5896" width="10.5703125" style="3" customWidth="1"/>
    <col min="5897" max="5897" width="12.7109375" style="3" customWidth="1"/>
    <col min="5898" max="5898" width="11.42578125" style="3" customWidth="1"/>
    <col min="5899" max="5899" width="10.85546875" style="3" customWidth="1"/>
    <col min="5900" max="5900" width="9.7109375" style="3" customWidth="1"/>
    <col min="5901" max="5901" width="9.28515625" style="3" customWidth="1"/>
    <col min="5902" max="5902" width="11.140625" style="3" customWidth="1"/>
    <col min="5903" max="5903" width="8.7109375" style="3" customWidth="1"/>
    <col min="5904" max="5904" width="12.5703125" style="3" customWidth="1"/>
    <col min="5905" max="6145" width="9.140625" style="3"/>
    <col min="6146" max="6146" width="10.42578125" style="3" customWidth="1"/>
    <col min="6147" max="6147" width="8.140625" style="3" customWidth="1"/>
    <col min="6148" max="6148" width="10.5703125" style="3" customWidth="1"/>
    <col min="6149" max="6149" width="9.5703125" style="3" customWidth="1"/>
    <col min="6150" max="6150" width="12.28515625" style="3" customWidth="1"/>
    <col min="6151" max="6151" width="10.42578125" style="3" customWidth="1"/>
    <col min="6152" max="6152" width="10.5703125" style="3" customWidth="1"/>
    <col min="6153" max="6153" width="12.7109375" style="3" customWidth="1"/>
    <col min="6154" max="6154" width="11.42578125" style="3" customWidth="1"/>
    <col min="6155" max="6155" width="10.85546875" style="3" customWidth="1"/>
    <col min="6156" max="6156" width="9.7109375" style="3" customWidth="1"/>
    <col min="6157" max="6157" width="9.28515625" style="3" customWidth="1"/>
    <col min="6158" max="6158" width="11.140625" style="3" customWidth="1"/>
    <col min="6159" max="6159" width="8.7109375" style="3" customWidth="1"/>
    <col min="6160" max="6160" width="12.5703125" style="3" customWidth="1"/>
    <col min="6161" max="6401" width="9.140625" style="3"/>
    <col min="6402" max="6402" width="10.42578125" style="3" customWidth="1"/>
    <col min="6403" max="6403" width="8.140625" style="3" customWidth="1"/>
    <col min="6404" max="6404" width="10.5703125" style="3" customWidth="1"/>
    <col min="6405" max="6405" width="9.5703125" style="3" customWidth="1"/>
    <col min="6406" max="6406" width="12.28515625" style="3" customWidth="1"/>
    <col min="6407" max="6407" width="10.42578125" style="3" customWidth="1"/>
    <col min="6408" max="6408" width="10.5703125" style="3" customWidth="1"/>
    <col min="6409" max="6409" width="12.7109375" style="3" customWidth="1"/>
    <col min="6410" max="6410" width="11.42578125" style="3" customWidth="1"/>
    <col min="6411" max="6411" width="10.85546875" style="3" customWidth="1"/>
    <col min="6412" max="6412" width="9.7109375" style="3" customWidth="1"/>
    <col min="6413" max="6413" width="9.28515625" style="3" customWidth="1"/>
    <col min="6414" max="6414" width="11.140625" style="3" customWidth="1"/>
    <col min="6415" max="6415" width="8.7109375" style="3" customWidth="1"/>
    <col min="6416" max="6416" width="12.5703125" style="3" customWidth="1"/>
    <col min="6417" max="6657" width="9.140625" style="3"/>
    <col min="6658" max="6658" width="10.42578125" style="3" customWidth="1"/>
    <col min="6659" max="6659" width="8.140625" style="3" customWidth="1"/>
    <col min="6660" max="6660" width="10.5703125" style="3" customWidth="1"/>
    <col min="6661" max="6661" width="9.5703125" style="3" customWidth="1"/>
    <col min="6662" max="6662" width="12.28515625" style="3" customWidth="1"/>
    <col min="6663" max="6663" width="10.42578125" style="3" customWidth="1"/>
    <col min="6664" max="6664" width="10.5703125" style="3" customWidth="1"/>
    <col min="6665" max="6665" width="12.7109375" style="3" customWidth="1"/>
    <col min="6666" max="6666" width="11.42578125" style="3" customWidth="1"/>
    <col min="6667" max="6667" width="10.85546875" style="3" customWidth="1"/>
    <col min="6668" max="6668" width="9.7109375" style="3" customWidth="1"/>
    <col min="6669" max="6669" width="9.28515625" style="3" customWidth="1"/>
    <col min="6670" max="6670" width="11.140625" style="3" customWidth="1"/>
    <col min="6671" max="6671" width="8.7109375" style="3" customWidth="1"/>
    <col min="6672" max="6672" width="12.5703125" style="3" customWidth="1"/>
    <col min="6673" max="6913" width="9.140625" style="3"/>
    <col min="6914" max="6914" width="10.42578125" style="3" customWidth="1"/>
    <col min="6915" max="6915" width="8.140625" style="3" customWidth="1"/>
    <col min="6916" max="6916" width="10.5703125" style="3" customWidth="1"/>
    <col min="6917" max="6917" width="9.5703125" style="3" customWidth="1"/>
    <col min="6918" max="6918" width="12.28515625" style="3" customWidth="1"/>
    <col min="6919" max="6919" width="10.42578125" style="3" customWidth="1"/>
    <col min="6920" max="6920" width="10.5703125" style="3" customWidth="1"/>
    <col min="6921" max="6921" width="12.7109375" style="3" customWidth="1"/>
    <col min="6922" max="6922" width="11.42578125" style="3" customWidth="1"/>
    <col min="6923" max="6923" width="10.85546875" style="3" customWidth="1"/>
    <col min="6924" max="6924" width="9.7109375" style="3" customWidth="1"/>
    <col min="6925" max="6925" width="9.28515625" style="3" customWidth="1"/>
    <col min="6926" max="6926" width="11.140625" style="3" customWidth="1"/>
    <col min="6927" max="6927" width="8.7109375" style="3" customWidth="1"/>
    <col min="6928" max="6928" width="12.5703125" style="3" customWidth="1"/>
    <col min="6929" max="7169" width="9.140625" style="3"/>
    <col min="7170" max="7170" width="10.42578125" style="3" customWidth="1"/>
    <col min="7171" max="7171" width="8.140625" style="3" customWidth="1"/>
    <col min="7172" max="7172" width="10.5703125" style="3" customWidth="1"/>
    <col min="7173" max="7173" width="9.5703125" style="3" customWidth="1"/>
    <col min="7174" max="7174" width="12.28515625" style="3" customWidth="1"/>
    <col min="7175" max="7175" width="10.42578125" style="3" customWidth="1"/>
    <col min="7176" max="7176" width="10.5703125" style="3" customWidth="1"/>
    <col min="7177" max="7177" width="12.7109375" style="3" customWidth="1"/>
    <col min="7178" max="7178" width="11.42578125" style="3" customWidth="1"/>
    <col min="7179" max="7179" width="10.85546875" style="3" customWidth="1"/>
    <col min="7180" max="7180" width="9.7109375" style="3" customWidth="1"/>
    <col min="7181" max="7181" width="9.28515625" style="3" customWidth="1"/>
    <col min="7182" max="7182" width="11.140625" style="3" customWidth="1"/>
    <col min="7183" max="7183" width="8.7109375" style="3" customWidth="1"/>
    <col min="7184" max="7184" width="12.5703125" style="3" customWidth="1"/>
    <col min="7185" max="7425" width="9.140625" style="3"/>
    <col min="7426" max="7426" width="10.42578125" style="3" customWidth="1"/>
    <col min="7427" max="7427" width="8.140625" style="3" customWidth="1"/>
    <col min="7428" max="7428" width="10.5703125" style="3" customWidth="1"/>
    <col min="7429" max="7429" width="9.5703125" style="3" customWidth="1"/>
    <col min="7430" max="7430" width="12.28515625" style="3" customWidth="1"/>
    <col min="7431" max="7431" width="10.42578125" style="3" customWidth="1"/>
    <col min="7432" max="7432" width="10.5703125" style="3" customWidth="1"/>
    <col min="7433" max="7433" width="12.7109375" style="3" customWidth="1"/>
    <col min="7434" max="7434" width="11.42578125" style="3" customWidth="1"/>
    <col min="7435" max="7435" width="10.85546875" style="3" customWidth="1"/>
    <col min="7436" max="7436" width="9.7109375" style="3" customWidth="1"/>
    <col min="7437" max="7437" width="9.28515625" style="3" customWidth="1"/>
    <col min="7438" max="7438" width="11.140625" style="3" customWidth="1"/>
    <col min="7439" max="7439" width="8.7109375" style="3" customWidth="1"/>
    <col min="7440" max="7440" width="12.5703125" style="3" customWidth="1"/>
    <col min="7441" max="7681" width="9.140625" style="3"/>
    <col min="7682" max="7682" width="10.42578125" style="3" customWidth="1"/>
    <col min="7683" max="7683" width="8.140625" style="3" customWidth="1"/>
    <col min="7684" max="7684" width="10.5703125" style="3" customWidth="1"/>
    <col min="7685" max="7685" width="9.5703125" style="3" customWidth="1"/>
    <col min="7686" max="7686" width="12.28515625" style="3" customWidth="1"/>
    <col min="7687" max="7687" width="10.42578125" style="3" customWidth="1"/>
    <col min="7688" max="7688" width="10.5703125" style="3" customWidth="1"/>
    <col min="7689" max="7689" width="12.7109375" style="3" customWidth="1"/>
    <col min="7690" max="7690" width="11.42578125" style="3" customWidth="1"/>
    <col min="7691" max="7691" width="10.85546875" style="3" customWidth="1"/>
    <col min="7692" max="7692" width="9.7109375" style="3" customWidth="1"/>
    <col min="7693" max="7693" width="9.28515625" style="3" customWidth="1"/>
    <col min="7694" max="7694" width="11.140625" style="3" customWidth="1"/>
    <col min="7695" max="7695" width="8.7109375" style="3" customWidth="1"/>
    <col min="7696" max="7696" width="12.5703125" style="3" customWidth="1"/>
    <col min="7697" max="7937" width="9.140625" style="3"/>
    <col min="7938" max="7938" width="10.42578125" style="3" customWidth="1"/>
    <col min="7939" max="7939" width="8.140625" style="3" customWidth="1"/>
    <col min="7940" max="7940" width="10.5703125" style="3" customWidth="1"/>
    <col min="7941" max="7941" width="9.5703125" style="3" customWidth="1"/>
    <col min="7942" max="7942" width="12.28515625" style="3" customWidth="1"/>
    <col min="7943" max="7943" width="10.42578125" style="3" customWidth="1"/>
    <col min="7944" max="7944" width="10.5703125" style="3" customWidth="1"/>
    <col min="7945" max="7945" width="12.7109375" style="3" customWidth="1"/>
    <col min="7946" max="7946" width="11.42578125" style="3" customWidth="1"/>
    <col min="7947" max="7947" width="10.85546875" style="3" customWidth="1"/>
    <col min="7948" max="7948" width="9.7109375" style="3" customWidth="1"/>
    <col min="7949" max="7949" width="9.28515625" style="3" customWidth="1"/>
    <col min="7950" max="7950" width="11.140625" style="3" customWidth="1"/>
    <col min="7951" max="7951" width="8.7109375" style="3" customWidth="1"/>
    <col min="7952" max="7952" width="12.5703125" style="3" customWidth="1"/>
    <col min="7953" max="8193" width="9.140625" style="3"/>
    <col min="8194" max="8194" width="10.42578125" style="3" customWidth="1"/>
    <col min="8195" max="8195" width="8.140625" style="3" customWidth="1"/>
    <col min="8196" max="8196" width="10.5703125" style="3" customWidth="1"/>
    <col min="8197" max="8197" width="9.5703125" style="3" customWidth="1"/>
    <col min="8198" max="8198" width="12.28515625" style="3" customWidth="1"/>
    <col min="8199" max="8199" width="10.42578125" style="3" customWidth="1"/>
    <col min="8200" max="8200" width="10.5703125" style="3" customWidth="1"/>
    <col min="8201" max="8201" width="12.7109375" style="3" customWidth="1"/>
    <col min="8202" max="8202" width="11.42578125" style="3" customWidth="1"/>
    <col min="8203" max="8203" width="10.85546875" style="3" customWidth="1"/>
    <col min="8204" max="8204" width="9.7109375" style="3" customWidth="1"/>
    <col min="8205" max="8205" width="9.28515625" style="3" customWidth="1"/>
    <col min="8206" max="8206" width="11.140625" style="3" customWidth="1"/>
    <col min="8207" max="8207" width="8.7109375" style="3" customWidth="1"/>
    <col min="8208" max="8208" width="12.5703125" style="3" customWidth="1"/>
    <col min="8209" max="8449" width="9.140625" style="3"/>
    <col min="8450" max="8450" width="10.42578125" style="3" customWidth="1"/>
    <col min="8451" max="8451" width="8.140625" style="3" customWidth="1"/>
    <col min="8452" max="8452" width="10.5703125" style="3" customWidth="1"/>
    <col min="8453" max="8453" width="9.5703125" style="3" customWidth="1"/>
    <col min="8454" max="8454" width="12.28515625" style="3" customWidth="1"/>
    <col min="8455" max="8455" width="10.42578125" style="3" customWidth="1"/>
    <col min="8456" max="8456" width="10.5703125" style="3" customWidth="1"/>
    <col min="8457" max="8457" width="12.7109375" style="3" customWidth="1"/>
    <col min="8458" max="8458" width="11.42578125" style="3" customWidth="1"/>
    <col min="8459" max="8459" width="10.85546875" style="3" customWidth="1"/>
    <col min="8460" max="8460" width="9.7109375" style="3" customWidth="1"/>
    <col min="8461" max="8461" width="9.28515625" style="3" customWidth="1"/>
    <col min="8462" max="8462" width="11.140625" style="3" customWidth="1"/>
    <col min="8463" max="8463" width="8.7109375" style="3" customWidth="1"/>
    <col min="8464" max="8464" width="12.5703125" style="3" customWidth="1"/>
    <col min="8465" max="8705" width="9.140625" style="3"/>
    <col min="8706" max="8706" width="10.42578125" style="3" customWidth="1"/>
    <col min="8707" max="8707" width="8.140625" style="3" customWidth="1"/>
    <col min="8708" max="8708" width="10.5703125" style="3" customWidth="1"/>
    <col min="8709" max="8709" width="9.5703125" style="3" customWidth="1"/>
    <col min="8710" max="8710" width="12.28515625" style="3" customWidth="1"/>
    <col min="8711" max="8711" width="10.42578125" style="3" customWidth="1"/>
    <col min="8712" max="8712" width="10.5703125" style="3" customWidth="1"/>
    <col min="8713" max="8713" width="12.7109375" style="3" customWidth="1"/>
    <col min="8714" max="8714" width="11.42578125" style="3" customWidth="1"/>
    <col min="8715" max="8715" width="10.85546875" style="3" customWidth="1"/>
    <col min="8716" max="8716" width="9.7109375" style="3" customWidth="1"/>
    <col min="8717" max="8717" width="9.28515625" style="3" customWidth="1"/>
    <col min="8718" max="8718" width="11.140625" style="3" customWidth="1"/>
    <col min="8719" max="8719" width="8.7109375" style="3" customWidth="1"/>
    <col min="8720" max="8720" width="12.5703125" style="3" customWidth="1"/>
    <col min="8721" max="8961" width="9.140625" style="3"/>
    <col min="8962" max="8962" width="10.42578125" style="3" customWidth="1"/>
    <col min="8963" max="8963" width="8.140625" style="3" customWidth="1"/>
    <col min="8964" max="8964" width="10.5703125" style="3" customWidth="1"/>
    <col min="8965" max="8965" width="9.5703125" style="3" customWidth="1"/>
    <col min="8966" max="8966" width="12.28515625" style="3" customWidth="1"/>
    <col min="8967" max="8967" width="10.42578125" style="3" customWidth="1"/>
    <col min="8968" max="8968" width="10.5703125" style="3" customWidth="1"/>
    <col min="8969" max="8969" width="12.7109375" style="3" customWidth="1"/>
    <col min="8970" max="8970" width="11.42578125" style="3" customWidth="1"/>
    <col min="8971" max="8971" width="10.85546875" style="3" customWidth="1"/>
    <col min="8972" max="8972" width="9.7109375" style="3" customWidth="1"/>
    <col min="8973" max="8973" width="9.28515625" style="3" customWidth="1"/>
    <col min="8974" max="8974" width="11.140625" style="3" customWidth="1"/>
    <col min="8975" max="8975" width="8.7109375" style="3" customWidth="1"/>
    <col min="8976" max="8976" width="12.5703125" style="3" customWidth="1"/>
    <col min="8977" max="9217" width="9.140625" style="3"/>
    <col min="9218" max="9218" width="10.42578125" style="3" customWidth="1"/>
    <col min="9219" max="9219" width="8.140625" style="3" customWidth="1"/>
    <col min="9220" max="9220" width="10.5703125" style="3" customWidth="1"/>
    <col min="9221" max="9221" width="9.5703125" style="3" customWidth="1"/>
    <col min="9222" max="9222" width="12.28515625" style="3" customWidth="1"/>
    <col min="9223" max="9223" width="10.42578125" style="3" customWidth="1"/>
    <col min="9224" max="9224" width="10.5703125" style="3" customWidth="1"/>
    <col min="9225" max="9225" width="12.7109375" style="3" customWidth="1"/>
    <col min="9226" max="9226" width="11.42578125" style="3" customWidth="1"/>
    <col min="9227" max="9227" width="10.85546875" style="3" customWidth="1"/>
    <col min="9228" max="9228" width="9.7109375" style="3" customWidth="1"/>
    <col min="9229" max="9229" width="9.28515625" style="3" customWidth="1"/>
    <col min="9230" max="9230" width="11.140625" style="3" customWidth="1"/>
    <col min="9231" max="9231" width="8.7109375" style="3" customWidth="1"/>
    <col min="9232" max="9232" width="12.5703125" style="3" customWidth="1"/>
    <col min="9233" max="9473" width="9.140625" style="3"/>
    <col min="9474" max="9474" width="10.42578125" style="3" customWidth="1"/>
    <col min="9475" max="9475" width="8.140625" style="3" customWidth="1"/>
    <col min="9476" max="9476" width="10.5703125" style="3" customWidth="1"/>
    <col min="9477" max="9477" width="9.5703125" style="3" customWidth="1"/>
    <col min="9478" max="9478" width="12.28515625" style="3" customWidth="1"/>
    <col min="9479" max="9479" width="10.42578125" style="3" customWidth="1"/>
    <col min="9480" max="9480" width="10.5703125" style="3" customWidth="1"/>
    <col min="9481" max="9481" width="12.7109375" style="3" customWidth="1"/>
    <col min="9482" max="9482" width="11.42578125" style="3" customWidth="1"/>
    <col min="9483" max="9483" width="10.85546875" style="3" customWidth="1"/>
    <col min="9484" max="9484" width="9.7109375" style="3" customWidth="1"/>
    <col min="9485" max="9485" width="9.28515625" style="3" customWidth="1"/>
    <col min="9486" max="9486" width="11.140625" style="3" customWidth="1"/>
    <col min="9487" max="9487" width="8.7109375" style="3" customWidth="1"/>
    <col min="9488" max="9488" width="12.5703125" style="3" customWidth="1"/>
    <col min="9489" max="9729" width="9.140625" style="3"/>
    <col min="9730" max="9730" width="10.42578125" style="3" customWidth="1"/>
    <col min="9731" max="9731" width="8.140625" style="3" customWidth="1"/>
    <col min="9732" max="9732" width="10.5703125" style="3" customWidth="1"/>
    <col min="9733" max="9733" width="9.5703125" style="3" customWidth="1"/>
    <col min="9734" max="9734" width="12.28515625" style="3" customWidth="1"/>
    <col min="9735" max="9735" width="10.42578125" style="3" customWidth="1"/>
    <col min="9736" max="9736" width="10.5703125" style="3" customWidth="1"/>
    <col min="9737" max="9737" width="12.7109375" style="3" customWidth="1"/>
    <col min="9738" max="9738" width="11.42578125" style="3" customWidth="1"/>
    <col min="9739" max="9739" width="10.85546875" style="3" customWidth="1"/>
    <col min="9740" max="9740" width="9.7109375" style="3" customWidth="1"/>
    <col min="9741" max="9741" width="9.28515625" style="3" customWidth="1"/>
    <col min="9742" max="9742" width="11.140625" style="3" customWidth="1"/>
    <col min="9743" max="9743" width="8.7109375" style="3" customWidth="1"/>
    <col min="9744" max="9744" width="12.5703125" style="3" customWidth="1"/>
    <col min="9745" max="9985" width="9.140625" style="3"/>
    <col min="9986" max="9986" width="10.42578125" style="3" customWidth="1"/>
    <col min="9987" max="9987" width="8.140625" style="3" customWidth="1"/>
    <col min="9988" max="9988" width="10.5703125" style="3" customWidth="1"/>
    <col min="9989" max="9989" width="9.5703125" style="3" customWidth="1"/>
    <col min="9990" max="9990" width="12.28515625" style="3" customWidth="1"/>
    <col min="9991" max="9991" width="10.42578125" style="3" customWidth="1"/>
    <col min="9992" max="9992" width="10.5703125" style="3" customWidth="1"/>
    <col min="9993" max="9993" width="12.7109375" style="3" customWidth="1"/>
    <col min="9994" max="9994" width="11.42578125" style="3" customWidth="1"/>
    <col min="9995" max="9995" width="10.85546875" style="3" customWidth="1"/>
    <col min="9996" max="9996" width="9.7109375" style="3" customWidth="1"/>
    <col min="9997" max="9997" width="9.28515625" style="3" customWidth="1"/>
    <col min="9998" max="9998" width="11.140625" style="3" customWidth="1"/>
    <col min="9999" max="9999" width="8.7109375" style="3" customWidth="1"/>
    <col min="10000" max="10000" width="12.5703125" style="3" customWidth="1"/>
    <col min="10001" max="10241" width="9.140625" style="3"/>
    <col min="10242" max="10242" width="10.42578125" style="3" customWidth="1"/>
    <col min="10243" max="10243" width="8.140625" style="3" customWidth="1"/>
    <col min="10244" max="10244" width="10.5703125" style="3" customWidth="1"/>
    <col min="10245" max="10245" width="9.5703125" style="3" customWidth="1"/>
    <col min="10246" max="10246" width="12.28515625" style="3" customWidth="1"/>
    <col min="10247" max="10247" width="10.42578125" style="3" customWidth="1"/>
    <col min="10248" max="10248" width="10.5703125" style="3" customWidth="1"/>
    <col min="10249" max="10249" width="12.7109375" style="3" customWidth="1"/>
    <col min="10250" max="10250" width="11.42578125" style="3" customWidth="1"/>
    <col min="10251" max="10251" width="10.85546875" style="3" customWidth="1"/>
    <col min="10252" max="10252" width="9.7109375" style="3" customWidth="1"/>
    <col min="10253" max="10253" width="9.28515625" style="3" customWidth="1"/>
    <col min="10254" max="10254" width="11.140625" style="3" customWidth="1"/>
    <col min="10255" max="10255" width="8.7109375" style="3" customWidth="1"/>
    <col min="10256" max="10256" width="12.5703125" style="3" customWidth="1"/>
    <col min="10257" max="10497" width="9.140625" style="3"/>
    <col min="10498" max="10498" width="10.42578125" style="3" customWidth="1"/>
    <col min="10499" max="10499" width="8.140625" style="3" customWidth="1"/>
    <col min="10500" max="10500" width="10.5703125" style="3" customWidth="1"/>
    <col min="10501" max="10501" width="9.5703125" style="3" customWidth="1"/>
    <col min="10502" max="10502" width="12.28515625" style="3" customWidth="1"/>
    <col min="10503" max="10503" width="10.42578125" style="3" customWidth="1"/>
    <col min="10504" max="10504" width="10.5703125" style="3" customWidth="1"/>
    <col min="10505" max="10505" width="12.7109375" style="3" customWidth="1"/>
    <col min="10506" max="10506" width="11.42578125" style="3" customWidth="1"/>
    <col min="10507" max="10507" width="10.85546875" style="3" customWidth="1"/>
    <col min="10508" max="10508" width="9.7109375" style="3" customWidth="1"/>
    <col min="10509" max="10509" width="9.28515625" style="3" customWidth="1"/>
    <col min="10510" max="10510" width="11.140625" style="3" customWidth="1"/>
    <col min="10511" max="10511" width="8.7109375" style="3" customWidth="1"/>
    <col min="10512" max="10512" width="12.5703125" style="3" customWidth="1"/>
    <col min="10513" max="10753" width="9.140625" style="3"/>
    <col min="10754" max="10754" width="10.42578125" style="3" customWidth="1"/>
    <col min="10755" max="10755" width="8.140625" style="3" customWidth="1"/>
    <col min="10756" max="10756" width="10.5703125" style="3" customWidth="1"/>
    <col min="10757" max="10757" width="9.5703125" style="3" customWidth="1"/>
    <col min="10758" max="10758" width="12.28515625" style="3" customWidth="1"/>
    <col min="10759" max="10759" width="10.42578125" style="3" customWidth="1"/>
    <col min="10760" max="10760" width="10.5703125" style="3" customWidth="1"/>
    <col min="10761" max="10761" width="12.7109375" style="3" customWidth="1"/>
    <col min="10762" max="10762" width="11.42578125" style="3" customWidth="1"/>
    <col min="10763" max="10763" width="10.85546875" style="3" customWidth="1"/>
    <col min="10764" max="10764" width="9.7109375" style="3" customWidth="1"/>
    <col min="10765" max="10765" width="9.28515625" style="3" customWidth="1"/>
    <col min="10766" max="10766" width="11.140625" style="3" customWidth="1"/>
    <col min="10767" max="10767" width="8.7109375" style="3" customWidth="1"/>
    <col min="10768" max="10768" width="12.5703125" style="3" customWidth="1"/>
    <col min="10769" max="11009" width="9.140625" style="3"/>
    <col min="11010" max="11010" width="10.42578125" style="3" customWidth="1"/>
    <col min="11011" max="11011" width="8.140625" style="3" customWidth="1"/>
    <col min="11012" max="11012" width="10.5703125" style="3" customWidth="1"/>
    <col min="11013" max="11013" width="9.5703125" style="3" customWidth="1"/>
    <col min="11014" max="11014" width="12.28515625" style="3" customWidth="1"/>
    <col min="11015" max="11015" width="10.42578125" style="3" customWidth="1"/>
    <col min="11016" max="11016" width="10.5703125" style="3" customWidth="1"/>
    <col min="11017" max="11017" width="12.7109375" style="3" customWidth="1"/>
    <col min="11018" max="11018" width="11.42578125" style="3" customWidth="1"/>
    <col min="11019" max="11019" width="10.85546875" style="3" customWidth="1"/>
    <col min="11020" max="11020" width="9.7109375" style="3" customWidth="1"/>
    <col min="11021" max="11021" width="9.28515625" style="3" customWidth="1"/>
    <col min="11022" max="11022" width="11.140625" style="3" customWidth="1"/>
    <col min="11023" max="11023" width="8.7109375" style="3" customWidth="1"/>
    <col min="11024" max="11024" width="12.5703125" style="3" customWidth="1"/>
    <col min="11025" max="11265" width="9.140625" style="3"/>
    <col min="11266" max="11266" width="10.42578125" style="3" customWidth="1"/>
    <col min="11267" max="11267" width="8.140625" style="3" customWidth="1"/>
    <col min="11268" max="11268" width="10.5703125" style="3" customWidth="1"/>
    <col min="11269" max="11269" width="9.5703125" style="3" customWidth="1"/>
    <col min="11270" max="11270" width="12.28515625" style="3" customWidth="1"/>
    <col min="11271" max="11271" width="10.42578125" style="3" customWidth="1"/>
    <col min="11272" max="11272" width="10.5703125" style="3" customWidth="1"/>
    <col min="11273" max="11273" width="12.7109375" style="3" customWidth="1"/>
    <col min="11274" max="11274" width="11.42578125" style="3" customWidth="1"/>
    <col min="11275" max="11275" width="10.85546875" style="3" customWidth="1"/>
    <col min="11276" max="11276" width="9.7109375" style="3" customWidth="1"/>
    <col min="11277" max="11277" width="9.28515625" style="3" customWidth="1"/>
    <col min="11278" max="11278" width="11.140625" style="3" customWidth="1"/>
    <col min="11279" max="11279" width="8.7109375" style="3" customWidth="1"/>
    <col min="11280" max="11280" width="12.5703125" style="3" customWidth="1"/>
    <col min="11281" max="11521" width="9.140625" style="3"/>
    <col min="11522" max="11522" width="10.42578125" style="3" customWidth="1"/>
    <col min="11523" max="11523" width="8.140625" style="3" customWidth="1"/>
    <col min="11524" max="11524" width="10.5703125" style="3" customWidth="1"/>
    <col min="11525" max="11525" width="9.5703125" style="3" customWidth="1"/>
    <col min="11526" max="11526" width="12.28515625" style="3" customWidth="1"/>
    <col min="11527" max="11527" width="10.42578125" style="3" customWidth="1"/>
    <col min="11528" max="11528" width="10.5703125" style="3" customWidth="1"/>
    <col min="11529" max="11529" width="12.7109375" style="3" customWidth="1"/>
    <col min="11530" max="11530" width="11.42578125" style="3" customWidth="1"/>
    <col min="11531" max="11531" width="10.85546875" style="3" customWidth="1"/>
    <col min="11532" max="11532" width="9.7109375" style="3" customWidth="1"/>
    <col min="11533" max="11533" width="9.28515625" style="3" customWidth="1"/>
    <col min="11534" max="11534" width="11.140625" style="3" customWidth="1"/>
    <col min="11535" max="11535" width="8.7109375" style="3" customWidth="1"/>
    <col min="11536" max="11536" width="12.5703125" style="3" customWidth="1"/>
    <col min="11537" max="11777" width="9.140625" style="3"/>
    <col min="11778" max="11778" width="10.42578125" style="3" customWidth="1"/>
    <col min="11779" max="11779" width="8.140625" style="3" customWidth="1"/>
    <col min="11780" max="11780" width="10.5703125" style="3" customWidth="1"/>
    <col min="11781" max="11781" width="9.5703125" style="3" customWidth="1"/>
    <col min="11782" max="11782" width="12.28515625" style="3" customWidth="1"/>
    <col min="11783" max="11783" width="10.42578125" style="3" customWidth="1"/>
    <col min="11784" max="11784" width="10.5703125" style="3" customWidth="1"/>
    <col min="11785" max="11785" width="12.7109375" style="3" customWidth="1"/>
    <col min="11786" max="11786" width="11.42578125" style="3" customWidth="1"/>
    <col min="11787" max="11787" width="10.85546875" style="3" customWidth="1"/>
    <col min="11788" max="11788" width="9.7109375" style="3" customWidth="1"/>
    <col min="11789" max="11789" width="9.28515625" style="3" customWidth="1"/>
    <col min="11790" max="11790" width="11.140625" style="3" customWidth="1"/>
    <col min="11791" max="11791" width="8.7109375" style="3" customWidth="1"/>
    <col min="11792" max="11792" width="12.5703125" style="3" customWidth="1"/>
    <col min="11793" max="12033" width="9.140625" style="3"/>
    <col min="12034" max="12034" width="10.42578125" style="3" customWidth="1"/>
    <col min="12035" max="12035" width="8.140625" style="3" customWidth="1"/>
    <col min="12036" max="12036" width="10.5703125" style="3" customWidth="1"/>
    <col min="12037" max="12037" width="9.5703125" style="3" customWidth="1"/>
    <col min="12038" max="12038" width="12.28515625" style="3" customWidth="1"/>
    <col min="12039" max="12039" width="10.42578125" style="3" customWidth="1"/>
    <col min="12040" max="12040" width="10.5703125" style="3" customWidth="1"/>
    <col min="12041" max="12041" width="12.7109375" style="3" customWidth="1"/>
    <col min="12042" max="12042" width="11.42578125" style="3" customWidth="1"/>
    <col min="12043" max="12043" width="10.85546875" style="3" customWidth="1"/>
    <col min="12044" max="12044" width="9.7109375" style="3" customWidth="1"/>
    <col min="12045" max="12045" width="9.28515625" style="3" customWidth="1"/>
    <col min="12046" max="12046" width="11.140625" style="3" customWidth="1"/>
    <col min="12047" max="12047" width="8.7109375" style="3" customWidth="1"/>
    <col min="12048" max="12048" width="12.5703125" style="3" customWidth="1"/>
    <col min="12049" max="12289" width="9.140625" style="3"/>
    <col min="12290" max="12290" width="10.42578125" style="3" customWidth="1"/>
    <col min="12291" max="12291" width="8.140625" style="3" customWidth="1"/>
    <col min="12292" max="12292" width="10.5703125" style="3" customWidth="1"/>
    <col min="12293" max="12293" width="9.5703125" style="3" customWidth="1"/>
    <col min="12294" max="12294" width="12.28515625" style="3" customWidth="1"/>
    <col min="12295" max="12295" width="10.42578125" style="3" customWidth="1"/>
    <col min="12296" max="12296" width="10.5703125" style="3" customWidth="1"/>
    <col min="12297" max="12297" width="12.7109375" style="3" customWidth="1"/>
    <col min="12298" max="12298" width="11.42578125" style="3" customWidth="1"/>
    <col min="12299" max="12299" width="10.85546875" style="3" customWidth="1"/>
    <col min="12300" max="12300" width="9.7109375" style="3" customWidth="1"/>
    <col min="12301" max="12301" width="9.28515625" style="3" customWidth="1"/>
    <col min="12302" max="12302" width="11.140625" style="3" customWidth="1"/>
    <col min="12303" max="12303" width="8.7109375" style="3" customWidth="1"/>
    <col min="12304" max="12304" width="12.5703125" style="3" customWidth="1"/>
    <col min="12305" max="12545" width="9.140625" style="3"/>
    <col min="12546" max="12546" width="10.42578125" style="3" customWidth="1"/>
    <col min="12547" max="12547" width="8.140625" style="3" customWidth="1"/>
    <col min="12548" max="12548" width="10.5703125" style="3" customWidth="1"/>
    <col min="12549" max="12549" width="9.5703125" style="3" customWidth="1"/>
    <col min="12550" max="12550" width="12.28515625" style="3" customWidth="1"/>
    <col min="12551" max="12551" width="10.42578125" style="3" customWidth="1"/>
    <col min="12552" max="12552" width="10.5703125" style="3" customWidth="1"/>
    <col min="12553" max="12553" width="12.7109375" style="3" customWidth="1"/>
    <col min="12554" max="12554" width="11.42578125" style="3" customWidth="1"/>
    <col min="12555" max="12555" width="10.85546875" style="3" customWidth="1"/>
    <col min="12556" max="12556" width="9.7109375" style="3" customWidth="1"/>
    <col min="12557" max="12557" width="9.28515625" style="3" customWidth="1"/>
    <col min="12558" max="12558" width="11.140625" style="3" customWidth="1"/>
    <col min="12559" max="12559" width="8.7109375" style="3" customWidth="1"/>
    <col min="12560" max="12560" width="12.5703125" style="3" customWidth="1"/>
    <col min="12561" max="12801" width="9.140625" style="3"/>
    <col min="12802" max="12802" width="10.42578125" style="3" customWidth="1"/>
    <col min="12803" max="12803" width="8.140625" style="3" customWidth="1"/>
    <col min="12804" max="12804" width="10.5703125" style="3" customWidth="1"/>
    <col min="12805" max="12805" width="9.5703125" style="3" customWidth="1"/>
    <col min="12806" max="12806" width="12.28515625" style="3" customWidth="1"/>
    <col min="12807" max="12807" width="10.42578125" style="3" customWidth="1"/>
    <col min="12808" max="12808" width="10.5703125" style="3" customWidth="1"/>
    <col min="12809" max="12809" width="12.7109375" style="3" customWidth="1"/>
    <col min="12810" max="12810" width="11.42578125" style="3" customWidth="1"/>
    <col min="12811" max="12811" width="10.85546875" style="3" customWidth="1"/>
    <col min="12812" max="12812" width="9.7109375" style="3" customWidth="1"/>
    <col min="12813" max="12813" width="9.28515625" style="3" customWidth="1"/>
    <col min="12814" max="12814" width="11.140625" style="3" customWidth="1"/>
    <col min="12815" max="12815" width="8.7109375" style="3" customWidth="1"/>
    <col min="12816" max="12816" width="12.5703125" style="3" customWidth="1"/>
    <col min="12817" max="13057" width="9.140625" style="3"/>
    <col min="13058" max="13058" width="10.42578125" style="3" customWidth="1"/>
    <col min="13059" max="13059" width="8.140625" style="3" customWidth="1"/>
    <col min="13060" max="13060" width="10.5703125" style="3" customWidth="1"/>
    <col min="13061" max="13061" width="9.5703125" style="3" customWidth="1"/>
    <col min="13062" max="13062" width="12.28515625" style="3" customWidth="1"/>
    <col min="13063" max="13063" width="10.42578125" style="3" customWidth="1"/>
    <col min="13064" max="13064" width="10.5703125" style="3" customWidth="1"/>
    <col min="13065" max="13065" width="12.7109375" style="3" customWidth="1"/>
    <col min="13066" max="13066" width="11.42578125" style="3" customWidth="1"/>
    <col min="13067" max="13067" width="10.85546875" style="3" customWidth="1"/>
    <col min="13068" max="13068" width="9.7109375" style="3" customWidth="1"/>
    <col min="13069" max="13069" width="9.28515625" style="3" customWidth="1"/>
    <col min="13070" max="13070" width="11.140625" style="3" customWidth="1"/>
    <col min="13071" max="13071" width="8.7109375" style="3" customWidth="1"/>
    <col min="13072" max="13072" width="12.5703125" style="3" customWidth="1"/>
    <col min="13073" max="13313" width="9.140625" style="3"/>
    <col min="13314" max="13314" width="10.42578125" style="3" customWidth="1"/>
    <col min="13315" max="13315" width="8.140625" style="3" customWidth="1"/>
    <col min="13316" max="13316" width="10.5703125" style="3" customWidth="1"/>
    <col min="13317" max="13317" width="9.5703125" style="3" customWidth="1"/>
    <col min="13318" max="13318" width="12.28515625" style="3" customWidth="1"/>
    <col min="13319" max="13319" width="10.42578125" style="3" customWidth="1"/>
    <col min="13320" max="13320" width="10.5703125" style="3" customWidth="1"/>
    <col min="13321" max="13321" width="12.7109375" style="3" customWidth="1"/>
    <col min="13322" max="13322" width="11.42578125" style="3" customWidth="1"/>
    <col min="13323" max="13323" width="10.85546875" style="3" customWidth="1"/>
    <col min="13324" max="13324" width="9.7109375" style="3" customWidth="1"/>
    <col min="13325" max="13325" width="9.28515625" style="3" customWidth="1"/>
    <col min="13326" max="13326" width="11.140625" style="3" customWidth="1"/>
    <col min="13327" max="13327" width="8.7109375" style="3" customWidth="1"/>
    <col min="13328" max="13328" width="12.5703125" style="3" customWidth="1"/>
    <col min="13329" max="13569" width="9.140625" style="3"/>
    <col min="13570" max="13570" width="10.42578125" style="3" customWidth="1"/>
    <col min="13571" max="13571" width="8.140625" style="3" customWidth="1"/>
    <col min="13572" max="13572" width="10.5703125" style="3" customWidth="1"/>
    <col min="13573" max="13573" width="9.5703125" style="3" customWidth="1"/>
    <col min="13574" max="13574" width="12.28515625" style="3" customWidth="1"/>
    <col min="13575" max="13575" width="10.42578125" style="3" customWidth="1"/>
    <col min="13576" max="13576" width="10.5703125" style="3" customWidth="1"/>
    <col min="13577" max="13577" width="12.7109375" style="3" customWidth="1"/>
    <col min="13578" max="13578" width="11.42578125" style="3" customWidth="1"/>
    <col min="13579" max="13579" width="10.85546875" style="3" customWidth="1"/>
    <col min="13580" max="13580" width="9.7109375" style="3" customWidth="1"/>
    <col min="13581" max="13581" width="9.28515625" style="3" customWidth="1"/>
    <col min="13582" max="13582" width="11.140625" style="3" customWidth="1"/>
    <col min="13583" max="13583" width="8.7109375" style="3" customWidth="1"/>
    <col min="13584" max="13584" width="12.5703125" style="3" customWidth="1"/>
    <col min="13585" max="13825" width="9.140625" style="3"/>
    <col min="13826" max="13826" width="10.42578125" style="3" customWidth="1"/>
    <col min="13827" max="13827" width="8.140625" style="3" customWidth="1"/>
    <col min="13828" max="13828" width="10.5703125" style="3" customWidth="1"/>
    <col min="13829" max="13829" width="9.5703125" style="3" customWidth="1"/>
    <col min="13830" max="13830" width="12.28515625" style="3" customWidth="1"/>
    <col min="13831" max="13831" width="10.42578125" style="3" customWidth="1"/>
    <col min="13832" max="13832" width="10.5703125" style="3" customWidth="1"/>
    <col min="13833" max="13833" width="12.7109375" style="3" customWidth="1"/>
    <col min="13834" max="13834" width="11.42578125" style="3" customWidth="1"/>
    <col min="13835" max="13835" width="10.85546875" style="3" customWidth="1"/>
    <col min="13836" max="13836" width="9.7109375" style="3" customWidth="1"/>
    <col min="13837" max="13837" width="9.28515625" style="3" customWidth="1"/>
    <col min="13838" max="13838" width="11.140625" style="3" customWidth="1"/>
    <col min="13839" max="13839" width="8.7109375" style="3" customWidth="1"/>
    <col min="13840" max="13840" width="12.5703125" style="3" customWidth="1"/>
    <col min="13841" max="14081" width="9.140625" style="3"/>
    <col min="14082" max="14082" width="10.42578125" style="3" customWidth="1"/>
    <col min="14083" max="14083" width="8.140625" style="3" customWidth="1"/>
    <col min="14084" max="14084" width="10.5703125" style="3" customWidth="1"/>
    <col min="14085" max="14085" width="9.5703125" style="3" customWidth="1"/>
    <col min="14086" max="14086" width="12.28515625" style="3" customWidth="1"/>
    <col min="14087" max="14087" width="10.42578125" style="3" customWidth="1"/>
    <col min="14088" max="14088" width="10.5703125" style="3" customWidth="1"/>
    <col min="14089" max="14089" width="12.7109375" style="3" customWidth="1"/>
    <col min="14090" max="14090" width="11.42578125" style="3" customWidth="1"/>
    <col min="14091" max="14091" width="10.85546875" style="3" customWidth="1"/>
    <col min="14092" max="14092" width="9.7109375" style="3" customWidth="1"/>
    <col min="14093" max="14093" width="9.28515625" style="3" customWidth="1"/>
    <col min="14094" max="14094" width="11.140625" style="3" customWidth="1"/>
    <col min="14095" max="14095" width="8.7109375" style="3" customWidth="1"/>
    <col min="14096" max="14096" width="12.5703125" style="3" customWidth="1"/>
    <col min="14097" max="14337" width="9.140625" style="3"/>
    <col min="14338" max="14338" width="10.42578125" style="3" customWidth="1"/>
    <col min="14339" max="14339" width="8.140625" style="3" customWidth="1"/>
    <col min="14340" max="14340" width="10.5703125" style="3" customWidth="1"/>
    <col min="14341" max="14341" width="9.5703125" style="3" customWidth="1"/>
    <col min="14342" max="14342" width="12.28515625" style="3" customWidth="1"/>
    <col min="14343" max="14343" width="10.42578125" style="3" customWidth="1"/>
    <col min="14344" max="14344" width="10.5703125" style="3" customWidth="1"/>
    <col min="14345" max="14345" width="12.7109375" style="3" customWidth="1"/>
    <col min="14346" max="14346" width="11.42578125" style="3" customWidth="1"/>
    <col min="14347" max="14347" width="10.85546875" style="3" customWidth="1"/>
    <col min="14348" max="14348" width="9.7109375" style="3" customWidth="1"/>
    <col min="14349" max="14349" width="9.28515625" style="3" customWidth="1"/>
    <col min="14350" max="14350" width="11.140625" style="3" customWidth="1"/>
    <col min="14351" max="14351" width="8.7109375" style="3" customWidth="1"/>
    <col min="14352" max="14352" width="12.5703125" style="3" customWidth="1"/>
    <col min="14353" max="14593" width="9.140625" style="3"/>
    <col min="14594" max="14594" width="10.42578125" style="3" customWidth="1"/>
    <col min="14595" max="14595" width="8.140625" style="3" customWidth="1"/>
    <col min="14596" max="14596" width="10.5703125" style="3" customWidth="1"/>
    <col min="14597" max="14597" width="9.5703125" style="3" customWidth="1"/>
    <col min="14598" max="14598" width="12.28515625" style="3" customWidth="1"/>
    <col min="14599" max="14599" width="10.42578125" style="3" customWidth="1"/>
    <col min="14600" max="14600" width="10.5703125" style="3" customWidth="1"/>
    <col min="14601" max="14601" width="12.7109375" style="3" customWidth="1"/>
    <col min="14602" max="14602" width="11.42578125" style="3" customWidth="1"/>
    <col min="14603" max="14603" width="10.85546875" style="3" customWidth="1"/>
    <col min="14604" max="14604" width="9.7109375" style="3" customWidth="1"/>
    <col min="14605" max="14605" width="9.28515625" style="3" customWidth="1"/>
    <col min="14606" max="14606" width="11.140625" style="3" customWidth="1"/>
    <col min="14607" max="14607" width="8.7109375" style="3" customWidth="1"/>
    <col min="14608" max="14608" width="12.5703125" style="3" customWidth="1"/>
    <col min="14609" max="14849" width="9.140625" style="3"/>
    <col min="14850" max="14850" width="10.42578125" style="3" customWidth="1"/>
    <col min="14851" max="14851" width="8.140625" style="3" customWidth="1"/>
    <col min="14852" max="14852" width="10.5703125" style="3" customWidth="1"/>
    <col min="14853" max="14853" width="9.5703125" style="3" customWidth="1"/>
    <col min="14854" max="14854" width="12.28515625" style="3" customWidth="1"/>
    <col min="14855" max="14855" width="10.42578125" style="3" customWidth="1"/>
    <col min="14856" max="14856" width="10.5703125" style="3" customWidth="1"/>
    <col min="14857" max="14857" width="12.7109375" style="3" customWidth="1"/>
    <col min="14858" max="14858" width="11.42578125" style="3" customWidth="1"/>
    <col min="14859" max="14859" width="10.85546875" style="3" customWidth="1"/>
    <col min="14860" max="14860" width="9.7109375" style="3" customWidth="1"/>
    <col min="14861" max="14861" width="9.28515625" style="3" customWidth="1"/>
    <col min="14862" max="14862" width="11.140625" style="3" customWidth="1"/>
    <col min="14863" max="14863" width="8.7109375" style="3" customWidth="1"/>
    <col min="14864" max="14864" width="12.5703125" style="3" customWidth="1"/>
    <col min="14865" max="15105" width="9.140625" style="3"/>
    <col min="15106" max="15106" width="10.42578125" style="3" customWidth="1"/>
    <col min="15107" max="15107" width="8.140625" style="3" customWidth="1"/>
    <col min="15108" max="15108" width="10.5703125" style="3" customWidth="1"/>
    <col min="15109" max="15109" width="9.5703125" style="3" customWidth="1"/>
    <col min="15110" max="15110" width="12.28515625" style="3" customWidth="1"/>
    <col min="15111" max="15111" width="10.42578125" style="3" customWidth="1"/>
    <col min="15112" max="15112" width="10.5703125" style="3" customWidth="1"/>
    <col min="15113" max="15113" width="12.7109375" style="3" customWidth="1"/>
    <col min="15114" max="15114" width="11.42578125" style="3" customWidth="1"/>
    <col min="15115" max="15115" width="10.85546875" style="3" customWidth="1"/>
    <col min="15116" max="15116" width="9.7109375" style="3" customWidth="1"/>
    <col min="15117" max="15117" width="9.28515625" style="3" customWidth="1"/>
    <col min="15118" max="15118" width="11.140625" style="3" customWidth="1"/>
    <col min="15119" max="15119" width="8.7109375" style="3" customWidth="1"/>
    <col min="15120" max="15120" width="12.5703125" style="3" customWidth="1"/>
    <col min="15121" max="15361" width="9.140625" style="3"/>
    <col min="15362" max="15362" width="10.42578125" style="3" customWidth="1"/>
    <col min="15363" max="15363" width="8.140625" style="3" customWidth="1"/>
    <col min="15364" max="15364" width="10.5703125" style="3" customWidth="1"/>
    <col min="15365" max="15365" width="9.5703125" style="3" customWidth="1"/>
    <col min="15366" max="15366" width="12.28515625" style="3" customWidth="1"/>
    <col min="15367" max="15367" width="10.42578125" style="3" customWidth="1"/>
    <col min="15368" max="15368" width="10.5703125" style="3" customWidth="1"/>
    <col min="15369" max="15369" width="12.7109375" style="3" customWidth="1"/>
    <col min="15370" max="15370" width="11.42578125" style="3" customWidth="1"/>
    <col min="15371" max="15371" width="10.85546875" style="3" customWidth="1"/>
    <col min="15372" max="15372" width="9.7109375" style="3" customWidth="1"/>
    <col min="15373" max="15373" width="9.28515625" style="3" customWidth="1"/>
    <col min="15374" max="15374" width="11.140625" style="3" customWidth="1"/>
    <col min="15375" max="15375" width="8.7109375" style="3" customWidth="1"/>
    <col min="15376" max="15376" width="12.5703125" style="3" customWidth="1"/>
    <col min="15377" max="15617" width="9.140625" style="3"/>
    <col min="15618" max="15618" width="10.42578125" style="3" customWidth="1"/>
    <col min="15619" max="15619" width="8.140625" style="3" customWidth="1"/>
    <col min="15620" max="15620" width="10.5703125" style="3" customWidth="1"/>
    <col min="15621" max="15621" width="9.5703125" style="3" customWidth="1"/>
    <col min="15622" max="15622" width="12.28515625" style="3" customWidth="1"/>
    <col min="15623" max="15623" width="10.42578125" style="3" customWidth="1"/>
    <col min="15624" max="15624" width="10.5703125" style="3" customWidth="1"/>
    <col min="15625" max="15625" width="12.7109375" style="3" customWidth="1"/>
    <col min="15626" max="15626" width="11.42578125" style="3" customWidth="1"/>
    <col min="15627" max="15627" width="10.85546875" style="3" customWidth="1"/>
    <col min="15628" max="15628" width="9.7109375" style="3" customWidth="1"/>
    <col min="15629" max="15629" width="9.28515625" style="3" customWidth="1"/>
    <col min="15630" max="15630" width="11.140625" style="3" customWidth="1"/>
    <col min="15631" max="15631" width="8.7109375" style="3" customWidth="1"/>
    <col min="15632" max="15632" width="12.5703125" style="3" customWidth="1"/>
    <col min="15633" max="15873" width="9.140625" style="3"/>
    <col min="15874" max="15874" width="10.42578125" style="3" customWidth="1"/>
    <col min="15875" max="15875" width="8.140625" style="3" customWidth="1"/>
    <col min="15876" max="15876" width="10.5703125" style="3" customWidth="1"/>
    <col min="15877" max="15877" width="9.5703125" style="3" customWidth="1"/>
    <col min="15878" max="15878" width="12.28515625" style="3" customWidth="1"/>
    <col min="15879" max="15879" width="10.42578125" style="3" customWidth="1"/>
    <col min="15880" max="15880" width="10.5703125" style="3" customWidth="1"/>
    <col min="15881" max="15881" width="12.7109375" style="3" customWidth="1"/>
    <col min="15882" max="15882" width="11.42578125" style="3" customWidth="1"/>
    <col min="15883" max="15883" width="10.85546875" style="3" customWidth="1"/>
    <col min="15884" max="15884" width="9.7109375" style="3" customWidth="1"/>
    <col min="15885" max="15885" width="9.28515625" style="3" customWidth="1"/>
    <col min="15886" max="15886" width="11.140625" style="3" customWidth="1"/>
    <col min="15887" max="15887" width="8.7109375" style="3" customWidth="1"/>
    <col min="15888" max="15888" width="12.5703125" style="3" customWidth="1"/>
    <col min="15889" max="16129" width="9.140625" style="3"/>
    <col min="16130" max="16130" width="10.42578125" style="3" customWidth="1"/>
    <col min="16131" max="16131" width="8.140625" style="3" customWidth="1"/>
    <col min="16132" max="16132" width="10.5703125" style="3" customWidth="1"/>
    <col min="16133" max="16133" width="9.5703125" style="3" customWidth="1"/>
    <col min="16134" max="16134" width="12.28515625" style="3" customWidth="1"/>
    <col min="16135" max="16135" width="10.42578125" style="3" customWidth="1"/>
    <col min="16136" max="16136" width="10.5703125" style="3" customWidth="1"/>
    <col min="16137" max="16137" width="12.7109375" style="3" customWidth="1"/>
    <col min="16138" max="16138" width="11.42578125" style="3" customWidth="1"/>
    <col min="16139" max="16139" width="10.85546875" style="3" customWidth="1"/>
    <col min="16140" max="16140" width="9.7109375" style="3" customWidth="1"/>
    <col min="16141" max="16141" width="9.28515625" style="3" customWidth="1"/>
    <col min="16142" max="16142" width="11.140625" style="3" customWidth="1"/>
    <col min="16143" max="16143" width="8.7109375" style="3" customWidth="1"/>
    <col min="16144" max="16144" width="12.5703125" style="3" customWidth="1"/>
    <col min="16145" max="16384" width="9.140625" style="3"/>
  </cols>
  <sheetData>
    <row r="1" spans="1:16">
      <c r="A1" s="1" t="s">
        <v>0</v>
      </c>
      <c r="B1" s="12" t="s">
        <v>1</v>
      </c>
      <c r="C1" s="3"/>
      <c r="D1" s="13"/>
      <c r="E1" s="14" t="s">
        <v>2</v>
      </c>
      <c r="F1" s="14" t="s">
        <v>3</v>
      </c>
      <c r="G1" s="15" t="s">
        <v>4</v>
      </c>
      <c r="H1" s="15"/>
      <c r="I1" s="14"/>
      <c r="J1" s="93"/>
      <c r="K1" s="3"/>
      <c r="L1" s="2"/>
      <c r="M1" s="94"/>
      <c r="N1" s="95" t="s">
        <v>5</v>
      </c>
      <c r="O1" s="3"/>
      <c r="P1" s="2"/>
    </row>
    <row r="2" spans="1:16" ht="12.75">
      <c r="B2" s="16" t="s">
        <v>6</v>
      </c>
      <c r="C2" s="17"/>
      <c r="D2" s="18" t="s">
        <v>7</v>
      </c>
      <c r="E2" s="19"/>
      <c r="F2" s="14" t="s">
        <v>8</v>
      </c>
      <c r="G2" s="14"/>
      <c r="H2" s="20"/>
      <c r="I2" s="15"/>
      <c r="J2" s="93"/>
      <c r="K2" s="3"/>
      <c r="L2" s="2"/>
      <c r="M2" s="96" t="s">
        <v>9</v>
      </c>
      <c r="N2" s="95" t="s">
        <v>10</v>
      </c>
      <c r="O2" s="3"/>
      <c r="P2" s="97"/>
    </row>
    <row r="3" spans="1:16">
      <c r="B3" s="21">
        <v>45830</v>
      </c>
      <c r="C3" s="22"/>
      <c r="E3" s="5"/>
      <c r="F3" s="5"/>
      <c r="G3" s="2"/>
      <c r="H3" s="2"/>
      <c r="I3" s="98"/>
      <c r="J3" s="371" t="s">
        <v>11</v>
      </c>
      <c r="K3" s="372"/>
      <c r="L3" s="372"/>
      <c r="M3" s="373" t="s">
        <v>12</v>
      </c>
      <c r="N3" s="374"/>
      <c r="O3" s="374"/>
      <c r="P3" s="375"/>
    </row>
    <row r="4" spans="1:16" s="1" customFormat="1">
      <c r="A4" s="23"/>
      <c r="B4" s="24" t="s">
        <v>13</v>
      </c>
      <c r="C4" s="24" t="s">
        <v>14</v>
      </c>
      <c r="D4" s="25" t="s">
        <v>15</v>
      </c>
      <c r="E4" s="26" t="s">
        <v>16</v>
      </c>
      <c r="F4" s="27" t="s">
        <v>17</v>
      </c>
      <c r="G4" s="25" t="s">
        <v>18</v>
      </c>
      <c r="H4" s="25" t="s">
        <v>19</v>
      </c>
      <c r="I4" s="100" t="s">
        <v>20</v>
      </c>
      <c r="J4" s="25" t="s">
        <v>21</v>
      </c>
      <c r="K4" s="101" t="s">
        <v>22</v>
      </c>
      <c r="L4" s="27" t="s">
        <v>23</v>
      </c>
      <c r="M4" s="25" t="s">
        <v>24</v>
      </c>
      <c r="N4" s="101" t="s">
        <v>25</v>
      </c>
      <c r="O4" s="102" t="s">
        <v>26</v>
      </c>
      <c r="P4" s="103" t="s">
        <v>27</v>
      </c>
    </row>
    <row r="5" spans="1:16" s="1" customFormat="1">
      <c r="A5" s="23"/>
      <c r="B5" s="28" t="s">
        <v>28</v>
      </c>
      <c r="C5" s="29">
        <v>660</v>
      </c>
      <c r="D5" s="30">
        <f>SUM(C5*0.1)</f>
        <v>66</v>
      </c>
      <c r="E5" s="30">
        <v>7</v>
      </c>
      <c r="F5" s="30">
        <v>30</v>
      </c>
      <c r="G5" s="31">
        <f>SUM(D5:F5)</f>
        <v>103</v>
      </c>
      <c r="H5" s="31">
        <v>50</v>
      </c>
      <c r="I5" s="104">
        <v>45778</v>
      </c>
      <c r="J5" s="105">
        <f>SUM(G5-H5)-H6</f>
        <v>3</v>
      </c>
      <c r="K5" s="31">
        <v>-1.66</v>
      </c>
      <c r="L5" s="106"/>
      <c r="M5" s="107"/>
      <c r="N5" s="49">
        <f>SUM(G5*M5*0.0003)</f>
        <v>0</v>
      </c>
      <c r="O5" s="49"/>
      <c r="P5" s="108">
        <f>SUM(J5:O7)</f>
        <v>1.34</v>
      </c>
    </row>
    <row r="6" spans="1:16" s="1" customFormat="1">
      <c r="A6" s="32"/>
      <c r="B6" s="33"/>
      <c r="C6" s="34"/>
      <c r="D6" s="35"/>
      <c r="E6" s="35"/>
      <c r="F6" s="35"/>
      <c r="G6" s="36"/>
      <c r="H6" s="36">
        <v>50</v>
      </c>
      <c r="I6" s="109">
        <v>45796</v>
      </c>
      <c r="J6" s="110"/>
      <c r="K6" s="36"/>
      <c r="L6" s="111"/>
      <c r="M6" s="112"/>
      <c r="N6" s="43"/>
      <c r="O6" s="43"/>
      <c r="P6" s="113"/>
    </row>
    <row r="7" spans="1:16" s="1" customFormat="1">
      <c r="A7" s="32"/>
      <c r="B7" s="37"/>
      <c r="C7" s="38"/>
      <c r="D7" s="39"/>
      <c r="E7" s="39"/>
      <c r="F7" s="39"/>
      <c r="G7" s="40"/>
      <c r="H7" s="40"/>
      <c r="I7" s="114" t="s">
        <v>29</v>
      </c>
      <c r="J7" s="115">
        <v>-1.66</v>
      </c>
      <c r="K7" s="40">
        <v>1.66</v>
      </c>
      <c r="L7" s="116"/>
      <c r="M7" s="117"/>
      <c r="N7" s="60"/>
      <c r="O7" s="60"/>
      <c r="P7" s="118"/>
    </row>
    <row r="8" spans="1:16" s="1" customFormat="1">
      <c r="A8" s="23"/>
      <c r="B8" s="41" t="s">
        <v>30</v>
      </c>
      <c r="C8" s="22">
        <v>635</v>
      </c>
      <c r="D8" s="42">
        <f>(SUM(C8:C9))*0.1</f>
        <v>131.69999999999999</v>
      </c>
      <c r="E8" s="42">
        <v>7</v>
      </c>
      <c r="F8" s="42">
        <v>60</v>
      </c>
      <c r="G8" s="43">
        <f>SUM(D8:F9)-60</f>
        <v>138.69999999999999</v>
      </c>
      <c r="H8" s="43"/>
      <c r="I8" s="98"/>
      <c r="J8" s="119">
        <f>SUM(G8-H8)</f>
        <v>138.69999999999999</v>
      </c>
      <c r="K8" s="120">
        <v>-30</v>
      </c>
      <c r="L8" s="121"/>
      <c r="M8" s="122"/>
      <c r="N8" s="43">
        <f>SUM(G8*M8*0.0003)</f>
        <v>0</v>
      </c>
      <c r="O8" s="43"/>
      <c r="P8" s="123">
        <f>SUM(J8:O9)</f>
        <v>108.7</v>
      </c>
    </row>
    <row r="9" spans="1:16" s="1" customFormat="1">
      <c r="A9" s="44"/>
      <c r="B9" s="41" t="s">
        <v>31</v>
      </c>
      <c r="C9" s="22">
        <v>682</v>
      </c>
      <c r="D9" s="42"/>
      <c r="E9" s="42"/>
      <c r="F9" s="42"/>
      <c r="G9" s="43"/>
      <c r="H9" s="43"/>
      <c r="I9" s="98"/>
      <c r="J9" s="119"/>
      <c r="K9" s="120"/>
      <c r="L9" s="123"/>
      <c r="M9" s="124"/>
      <c r="N9" s="43"/>
      <c r="O9" s="43"/>
      <c r="P9" s="125"/>
    </row>
    <row r="10" spans="1:16" s="1" customFormat="1">
      <c r="A10" s="45"/>
      <c r="B10" s="46" t="s">
        <v>32</v>
      </c>
      <c r="C10" s="47">
        <v>605</v>
      </c>
      <c r="D10" s="48">
        <f>SUM(C10*0.1)</f>
        <v>60.5</v>
      </c>
      <c r="E10" s="48">
        <v>7</v>
      </c>
      <c r="F10" s="48">
        <v>30</v>
      </c>
      <c r="G10" s="49">
        <f>SUM(D10:F10)-30</f>
        <v>67.5</v>
      </c>
      <c r="H10" s="49"/>
      <c r="I10" s="126"/>
      <c r="J10" s="127">
        <f>SUM(G10-H10)</f>
        <v>67.5</v>
      </c>
      <c r="K10" s="49"/>
      <c r="L10" s="108">
        <v>0.25</v>
      </c>
      <c r="M10" s="128"/>
      <c r="N10" s="49">
        <f>SUM((G10+K10)*M10*0.0003)</f>
        <v>0</v>
      </c>
      <c r="O10" s="49"/>
      <c r="P10" s="95">
        <f>SUM(J10:O10)</f>
        <v>67.75</v>
      </c>
    </row>
    <row r="11" spans="1:16" s="1" customFormat="1">
      <c r="A11" s="50"/>
      <c r="B11" s="51" t="s">
        <v>33</v>
      </c>
      <c r="C11" s="52">
        <v>670</v>
      </c>
      <c r="D11" s="53">
        <f>SUM(C11*0.1)</f>
        <v>67</v>
      </c>
      <c r="E11" s="53">
        <v>7</v>
      </c>
      <c r="F11" s="53">
        <v>30</v>
      </c>
      <c r="G11" s="54">
        <f>SUM(D11:F11)</f>
        <v>104</v>
      </c>
      <c r="H11" s="54"/>
      <c r="I11" s="129"/>
      <c r="J11" s="130">
        <f>SUM(G11-H11)</f>
        <v>104</v>
      </c>
      <c r="K11" s="131">
        <v>-1.26</v>
      </c>
      <c r="L11" s="132"/>
      <c r="M11" s="133"/>
      <c r="N11" s="54">
        <f>SUM(G11*M11*0.0003)</f>
        <v>0</v>
      </c>
      <c r="O11" s="54"/>
      <c r="P11" s="95">
        <f>SUM(J11:O11)</f>
        <v>102.74</v>
      </c>
    </row>
    <row r="12" spans="1:16" s="1" customFormat="1">
      <c r="A12" s="55"/>
      <c r="B12" s="56" t="s">
        <v>34</v>
      </c>
      <c r="C12" s="57">
        <v>606</v>
      </c>
      <c r="D12" s="58">
        <f>SUM(C12*0.1)</f>
        <v>60.6</v>
      </c>
      <c r="E12" s="58">
        <v>7</v>
      </c>
      <c r="F12" s="59">
        <v>30</v>
      </c>
      <c r="G12" s="60">
        <f>SUM(D12:F12)</f>
        <v>97.6</v>
      </c>
      <c r="H12" s="60"/>
      <c r="I12" s="134"/>
      <c r="J12" s="135">
        <f>SUM(G12-H12)</f>
        <v>97.6</v>
      </c>
      <c r="K12" s="60"/>
      <c r="L12" s="136"/>
      <c r="M12" s="117"/>
      <c r="N12" s="60">
        <f>SUM(G12*M12*0.0003)</f>
        <v>0</v>
      </c>
      <c r="O12" s="60"/>
      <c r="P12" s="95">
        <f>SUM(J12:O12)</f>
        <v>97.6</v>
      </c>
    </row>
    <row r="13" spans="1:16" s="1" customFormat="1">
      <c r="A13" s="23"/>
      <c r="B13" s="4" t="s">
        <v>35</v>
      </c>
      <c r="C13" s="22">
        <v>730</v>
      </c>
      <c r="D13" s="42">
        <f>(SUM(C13:C14))*0.1</f>
        <v>135</v>
      </c>
      <c r="E13" s="42">
        <v>7</v>
      </c>
      <c r="F13" s="42">
        <v>60</v>
      </c>
      <c r="G13" s="43">
        <f>SUM(D13:F14)</f>
        <v>202</v>
      </c>
      <c r="H13" s="43"/>
      <c r="I13" s="98"/>
      <c r="J13" s="119">
        <f>SUM(G13-H13)-H14</f>
        <v>202</v>
      </c>
      <c r="K13" s="73"/>
      <c r="L13" s="137"/>
      <c r="M13" s="124"/>
      <c r="N13" s="43">
        <f>SUM(G13*M13*0.0003)</f>
        <v>0</v>
      </c>
      <c r="O13" s="43"/>
      <c r="P13" s="123">
        <f>SUM(J13:O14)</f>
        <v>202</v>
      </c>
    </row>
    <row r="14" spans="1:16" s="1" customFormat="1">
      <c r="A14" s="44"/>
      <c r="B14" s="4" t="s">
        <v>36</v>
      </c>
      <c r="C14" s="22">
        <v>620</v>
      </c>
      <c r="D14" s="42"/>
      <c r="E14" s="42"/>
      <c r="F14" s="42"/>
      <c r="G14" s="43"/>
      <c r="H14" s="43"/>
      <c r="I14" s="138"/>
      <c r="J14" s="135"/>
      <c r="K14" s="60"/>
      <c r="L14" s="136"/>
      <c r="M14" s="124"/>
      <c r="N14" s="43"/>
      <c r="O14" s="43"/>
      <c r="P14" s="125"/>
    </row>
    <row r="15" spans="1:16" s="1" customFormat="1">
      <c r="B15" s="61" t="s">
        <v>37</v>
      </c>
      <c r="C15" s="47">
        <v>680</v>
      </c>
      <c r="D15" s="48">
        <f>SUM(C15*0.1)</f>
        <v>68</v>
      </c>
      <c r="E15" s="48">
        <v>7</v>
      </c>
      <c r="F15" s="48">
        <v>30</v>
      </c>
      <c r="G15" s="49">
        <f>SUM(D15:F15)</f>
        <v>105</v>
      </c>
      <c r="H15" s="49"/>
      <c r="I15" s="126"/>
      <c r="J15" s="139">
        <f>SUM(G15-H15)</f>
        <v>105</v>
      </c>
      <c r="K15" s="84"/>
      <c r="L15" s="140"/>
      <c r="M15" s="107"/>
      <c r="N15" s="49">
        <f>SUM((G15+K15)*M15*0.0003)</f>
        <v>0</v>
      </c>
      <c r="O15" s="49"/>
      <c r="P15" s="141">
        <f>SUM(J15:O15)</f>
        <v>105</v>
      </c>
    </row>
    <row r="16" spans="1:16" s="1" customFormat="1">
      <c r="A16" s="23"/>
      <c r="B16" s="62" t="s">
        <v>38</v>
      </c>
      <c r="C16" s="63">
        <v>635</v>
      </c>
      <c r="D16" s="30">
        <f>SUM(C16*0.1)</f>
        <v>63.5</v>
      </c>
      <c r="E16" s="30">
        <v>7</v>
      </c>
      <c r="F16" s="30">
        <v>30</v>
      </c>
      <c r="G16" s="31">
        <f>SUM(D16:F16)</f>
        <v>100.5</v>
      </c>
      <c r="H16" s="31">
        <v>30</v>
      </c>
      <c r="I16" s="142">
        <v>45691</v>
      </c>
      <c r="J16" s="143">
        <f>SUM(G16-H16)-H17-H18-H19</f>
        <v>-19.5</v>
      </c>
      <c r="K16" s="31"/>
      <c r="L16" s="106"/>
      <c r="M16" s="144"/>
      <c r="N16" s="31">
        <f>SUM((G16+K16)*M16*0.0003)</f>
        <v>0</v>
      </c>
      <c r="O16" s="31"/>
      <c r="P16" s="145">
        <f>SUM(J16:O19)</f>
        <v>-19.5</v>
      </c>
    </row>
    <row r="17" spans="1:16" s="1" customFormat="1">
      <c r="A17" s="32"/>
      <c r="B17" s="64"/>
      <c r="C17" s="65"/>
      <c r="D17" s="35"/>
      <c r="E17" s="35"/>
      <c r="F17" s="35"/>
      <c r="G17" s="36"/>
      <c r="H17" s="36">
        <v>30</v>
      </c>
      <c r="I17" s="146">
        <v>45719</v>
      </c>
      <c r="J17" s="147"/>
      <c r="K17" s="36"/>
      <c r="L17" s="111"/>
      <c r="M17" s="148"/>
      <c r="N17" s="36"/>
      <c r="O17" s="36"/>
      <c r="P17" s="149"/>
    </row>
    <row r="18" spans="1:16" s="1" customFormat="1">
      <c r="A18" s="32"/>
      <c r="B18" s="64"/>
      <c r="C18" s="65"/>
      <c r="D18" s="35"/>
      <c r="E18" s="35"/>
      <c r="F18" s="35"/>
      <c r="G18" s="36"/>
      <c r="H18" s="36">
        <v>30</v>
      </c>
      <c r="I18" s="146">
        <v>45765</v>
      </c>
      <c r="J18" s="147"/>
      <c r="K18" s="36"/>
      <c r="L18" s="111"/>
      <c r="M18" s="148"/>
      <c r="N18" s="36"/>
      <c r="O18" s="36"/>
      <c r="P18" s="149"/>
    </row>
    <row r="19" spans="1:16" s="1" customFormat="1">
      <c r="A19" s="32"/>
      <c r="B19" s="66"/>
      <c r="C19" s="67"/>
      <c r="D19" s="39"/>
      <c r="E19" s="39"/>
      <c r="F19" s="39"/>
      <c r="G19" s="40"/>
      <c r="H19" s="40">
        <v>30</v>
      </c>
      <c r="I19" s="150">
        <v>45782</v>
      </c>
      <c r="J19" s="115"/>
      <c r="K19" s="40"/>
      <c r="L19" s="116"/>
      <c r="M19" s="151"/>
      <c r="N19" s="40"/>
      <c r="O19" s="40"/>
      <c r="P19" s="152"/>
    </row>
    <row r="20" spans="1:16" s="1" customFormat="1">
      <c r="A20" s="23"/>
      <c r="B20" s="22" t="s">
        <v>39</v>
      </c>
      <c r="C20" s="22">
        <v>620</v>
      </c>
      <c r="D20" s="42">
        <f>(SUM(C20:C21))*0.1</f>
        <v>124</v>
      </c>
      <c r="E20" s="42">
        <v>7</v>
      </c>
      <c r="F20" s="42">
        <v>60</v>
      </c>
      <c r="G20" s="43">
        <f>SUM(D20:F21)</f>
        <v>191</v>
      </c>
      <c r="H20" s="43"/>
      <c r="I20" s="9"/>
      <c r="J20" s="153">
        <f>SUM(G20-H20)</f>
        <v>191</v>
      </c>
      <c r="K20" s="43"/>
      <c r="L20" s="123"/>
      <c r="M20" s="154"/>
      <c r="N20" s="43">
        <f>SUM(G20*M20*0.0003)</f>
        <v>0</v>
      </c>
      <c r="O20" s="43"/>
      <c r="P20" s="123">
        <f>SUM(J20:O21)</f>
        <v>191</v>
      </c>
    </row>
    <row r="21" spans="1:16" s="1" customFormat="1">
      <c r="A21" s="44"/>
      <c r="B21" s="22" t="s">
        <v>40</v>
      </c>
      <c r="C21" s="22">
        <v>620</v>
      </c>
      <c r="D21" s="42"/>
      <c r="E21" s="42"/>
      <c r="F21" s="42"/>
      <c r="G21" s="43"/>
      <c r="H21" s="43"/>
      <c r="I21" s="9"/>
      <c r="J21" s="153"/>
      <c r="K21" s="43"/>
      <c r="L21" s="123"/>
      <c r="M21" s="124"/>
      <c r="N21" s="43"/>
      <c r="O21" s="43"/>
      <c r="P21" s="125"/>
    </row>
    <row r="22" spans="1:16" s="1" customFormat="1">
      <c r="A22" s="45"/>
      <c r="B22" s="68" t="s">
        <v>41</v>
      </c>
      <c r="C22" s="47">
        <v>620</v>
      </c>
      <c r="D22" s="48">
        <f>SUM(C22*0.1)</f>
        <v>62</v>
      </c>
      <c r="E22" s="48">
        <v>7</v>
      </c>
      <c r="F22" s="48">
        <v>30</v>
      </c>
      <c r="G22" s="49">
        <f>SUM(D22:F22)</f>
        <v>99</v>
      </c>
      <c r="H22" s="49"/>
      <c r="I22" s="126"/>
      <c r="J22" s="127">
        <f>SUM(G22-H22)</f>
        <v>99</v>
      </c>
      <c r="K22" s="49"/>
      <c r="L22" s="140"/>
      <c r="M22" s="107"/>
      <c r="N22" s="49">
        <f>SUM(G22*M22*0.0003)</f>
        <v>0</v>
      </c>
      <c r="O22" s="49"/>
      <c r="P22" s="95">
        <f>SUM(J22:O22)</f>
        <v>99</v>
      </c>
    </row>
    <row r="23" spans="1:16" s="1" customFormat="1" ht="12" customHeight="1">
      <c r="A23" s="50"/>
      <c r="B23" s="51" t="s">
        <v>42</v>
      </c>
      <c r="C23" s="69">
        <v>620</v>
      </c>
      <c r="D23" s="70">
        <f>SUM(C23*0.1)</f>
        <v>62</v>
      </c>
      <c r="E23" s="70">
        <v>7</v>
      </c>
      <c r="F23" s="70">
        <v>30</v>
      </c>
      <c r="G23" s="54">
        <f>SUM(D23:F23)</f>
        <v>99</v>
      </c>
      <c r="H23" s="54"/>
      <c r="I23" s="129"/>
      <c r="J23" s="130">
        <f>SUM(G23-H23)</f>
        <v>99</v>
      </c>
      <c r="K23" s="155">
        <v>-27.17</v>
      </c>
      <c r="L23" s="95"/>
      <c r="M23" s="156"/>
      <c r="N23" s="78">
        <f>SUM((G23+K23)*M23*0.0003)</f>
        <v>0</v>
      </c>
      <c r="O23" s="78"/>
      <c r="P23" s="95">
        <f>SUM(J23:O23)</f>
        <v>71.83</v>
      </c>
    </row>
    <row r="24" spans="1:16" s="1" customFormat="1">
      <c r="A24" s="50"/>
      <c r="B24" s="71" t="s">
        <v>43</v>
      </c>
      <c r="C24" s="4">
        <v>887</v>
      </c>
      <c r="D24" s="42">
        <f>SUM(C24*0.1)</f>
        <v>88.7</v>
      </c>
      <c r="E24" s="42">
        <v>7</v>
      </c>
      <c r="F24" s="72">
        <v>30</v>
      </c>
      <c r="G24" s="72">
        <f>SUM(D24:F24)-30</f>
        <v>95.7</v>
      </c>
      <c r="H24" s="73"/>
      <c r="I24" s="157"/>
      <c r="J24" s="153">
        <f>SUM(G24-H24)</f>
        <v>95.7</v>
      </c>
      <c r="K24" s="73"/>
      <c r="L24" s="158"/>
      <c r="M24" s="112"/>
      <c r="N24" s="73">
        <f>SUM(G24*M24*0.0003)</f>
        <v>0</v>
      </c>
      <c r="O24" s="73"/>
      <c r="P24" s="95">
        <f>SUM(J24:O24)</f>
        <v>95.7</v>
      </c>
    </row>
    <row r="25" spans="1:16" s="1" customFormat="1" ht="12" customHeight="1">
      <c r="A25" s="50"/>
      <c r="B25" s="74" t="s">
        <v>44</v>
      </c>
      <c r="C25" s="52">
        <v>778</v>
      </c>
      <c r="D25" s="53">
        <f>SUM(C25*0.1)</f>
        <v>77.8</v>
      </c>
      <c r="E25" s="53">
        <v>7</v>
      </c>
      <c r="F25" s="53">
        <v>30</v>
      </c>
      <c r="G25" s="54">
        <f>SUM(D25:F25)-30</f>
        <v>84.8</v>
      </c>
      <c r="H25" s="54"/>
      <c r="I25" s="159"/>
      <c r="J25" s="160">
        <f>SUM(G25-H25)</f>
        <v>84.8</v>
      </c>
      <c r="K25" s="155">
        <v>-0.97</v>
      </c>
      <c r="L25" s="95"/>
      <c r="M25" s="156"/>
      <c r="N25" s="54">
        <f>SUM(G25*M25*0.0003)</f>
        <v>0</v>
      </c>
      <c r="O25" s="54"/>
      <c r="P25" s="95">
        <f>SUM(J25:O25)</f>
        <v>83.83</v>
      </c>
    </row>
    <row r="26" spans="1:16" s="1" customFormat="1">
      <c r="A26" s="50"/>
      <c r="B26" s="75" t="s">
        <v>45</v>
      </c>
      <c r="C26" s="22">
        <v>751</v>
      </c>
      <c r="D26" s="42">
        <f>(SUM(C26:C27))*0.1</f>
        <v>145.30000000000001</v>
      </c>
      <c r="E26" s="42">
        <v>7</v>
      </c>
      <c r="F26" s="42">
        <v>60</v>
      </c>
      <c r="G26" s="43">
        <f>SUM(D26:F27)-60</f>
        <v>152.30000000000001</v>
      </c>
      <c r="H26" s="43"/>
      <c r="I26" s="98"/>
      <c r="J26" s="153">
        <f>SUM(G26-H26)</f>
        <v>152.30000000000001</v>
      </c>
      <c r="K26" s="43"/>
      <c r="L26" s="113">
        <v>5.16</v>
      </c>
      <c r="M26" s="124"/>
      <c r="N26" s="43">
        <f>SUM(G26*M26*0.0003)</f>
        <v>0</v>
      </c>
      <c r="O26" s="43"/>
      <c r="P26" s="123">
        <f>SUM(J26:O27)</f>
        <v>157.46</v>
      </c>
    </row>
    <row r="27" spans="1:16" s="1" customFormat="1">
      <c r="A27" s="50"/>
      <c r="B27" s="75" t="s">
        <v>46</v>
      </c>
      <c r="C27" s="22">
        <v>702</v>
      </c>
      <c r="D27" s="42"/>
      <c r="E27" s="42"/>
      <c r="F27" s="42"/>
      <c r="G27" s="43"/>
      <c r="H27" s="43"/>
      <c r="I27" s="98"/>
      <c r="J27" s="119"/>
      <c r="K27" s="43"/>
      <c r="L27" s="113"/>
      <c r="M27" s="124"/>
      <c r="N27" s="43"/>
      <c r="O27" s="43"/>
      <c r="P27" s="125"/>
    </row>
    <row r="28" spans="1:16" s="1" customFormat="1">
      <c r="A28" s="50"/>
      <c r="B28" s="76" t="s">
        <v>47</v>
      </c>
      <c r="C28" s="52">
        <v>630</v>
      </c>
      <c r="D28" s="53">
        <f t="shared" ref="D28:D36" si="0">SUM(C28*0.1)</f>
        <v>63</v>
      </c>
      <c r="E28" s="53">
        <v>7</v>
      </c>
      <c r="F28" s="53">
        <v>30</v>
      </c>
      <c r="G28" s="54">
        <f t="shared" ref="G28:G36" si="1">SUM(D28:F28)</f>
        <v>100</v>
      </c>
      <c r="H28" s="54"/>
      <c r="I28" s="129"/>
      <c r="J28" s="130">
        <f>SUM(G28-H28)</f>
        <v>100</v>
      </c>
      <c r="K28" s="54"/>
      <c r="L28" s="95"/>
      <c r="M28" s="133"/>
      <c r="N28" s="54">
        <f>SUM(H28*M28*0.0003)</f>
        <v>0</v>
      </c>
      <c r="O28" s="54"/>
      <c r="P28" s="95">
        <f t="shared" ref="P28:P35" si="2">SUM(J28:O28)</f>
        <v>100</v>
      </c>
    </row>
    <row r="29" spans="1:16" s="1" customFormat="1">
      <c r="A29" s="50"/>
      <c r="B29" s="77" t="s">
        <v>48</v>
      </c>
      <c r="C29" s="69">
        <v>600</v>
      </c>
      <c r="D29" s="70">
        <f t="shared" si="0"/>
        <v>60</v>
      </c>
      <c r="E29" s="70">
        <v>7</v>
      </c>
      <c r="F29" s="70">
        <v>30</v>
      </c>
      <c r="G29" s="70">
        <f t="shared" si="1"/>
        <v>97</v>
      </c>
      <c r="H29" s="78"/>
      <c r="I29" s="159"/>
      <c r="J29" s="130">
        <f>SUM(G29-H29)</f>
        <v>97</v>
      </c>
      <c r="K29" s="78"/>
      <c r="L29" s="161">
        <v>1</v>
      </c>
      <c r="M29" s="133"/>
      <c r="N29" s="54">
        <f>SUM(G29*M29*0.0003)</f>
        <v>0</v>
      </c>
      <c r="O29" s="54"/>
      <c r="P29" s="95">
        <f t="shared" si="2"/>
        <v>98</v>
      </c>
    </row>
    <row r="30" spans="1:16" s="1" customFormat="1">
      <c r="A30" s="50"/>
      <c r="B30" s="79" t="s">
        <v>49</v>
      </c>
      <c r="C30" s="67">
        <v>610</v>
      </c>
      <c r="D30" s="39">
        <f t="shared" si="0"/>
        <v>61</v>
      </c>
      <c r="E30" s="39">
        <v>7</v>
      </c>
      <c r="F30" s="80">
        <v>30</v>
      </c>
      <c r="G30" s="40">
        <f t="shared" si="1"/>
        <v>98</v>
      </c>
      <c r="H30" s="40">
        <v>98</v>
      </c>
      <c r="I30" s="150">
        <v>45793</v>
      </c>
      <c r="J30" s="162">
        <f>SUM(G30-H30)</f>
        <v>0</v>
      </c>
      <c r="K30" s="40"/>
      <c r="L30" s="116"/>
      <c r="M30" s="151"/>
      <c r="N30" s="40">
        <f>SUM((G30+K30)*M30*0.0003)</f>
        <v>0</v>
      </c>
      <c r="O30" s="40"/>
      <c r="P30" s="163">
        <f t="shared" si="2"/>
        <v>0</v>
      </c>
    </row>
    <row r="31" spans="1:16" s="1" customFormat="1">
      <c r="A31" s="50"/>
      <c r="B31" s="75" t="s">
        <v>50</v>
      </c>
      <c r="C31" s="22">
        <v>604</v>
      </c>
      <c r="D31" s="42">
        <f t="shared" si="0"/>
        <v>60.4</v>
      </c>
      <c r="E31" s="42">
        <v>7</v>
      </c>
      <c r="F31" s="42">
        <v>30</v>
      </c>
      <c r="G31" s="43">
        <f t="shared" si="1"/>
        <v>97.4</v>
      </c>
      <c r="H31" s="43"/>
      <c r="I31" s="9"/>
      <c r="J31" s="153">
        <f t="shared" ref="J31:J36" si="3">SUM(G31-H31)</f>
        <v>97.4</v>
      </c>
      <c r="K31" s="43"/>
      <c r="L31" s="113">
        <v>0.23</v>
      </c>
      <c r="M31" s="154"/>
      <c r="N31" s="43">
        <f t="shared" ref="N31:N36" si="4">SUM(G31*M31*0.0003)</f>
        <v>0</v>
      </c>
      <c r="O31" s="43"/>
      <c r="P31" s="95">
        <f t="shared" si="2"/>
        <v>97.63</v>
      </c>
    </row>
    <row r="32" spans="1:16" s="1" customFormat="1">
      <c r="A32" s="50"/>
      <c r="B32" s="77" t="s">
        <v>51</v>
      </c>
      <c r="C32" s="52">
        <v>620</v>
      </c>
      <c r="D32" s="53">
        <f t="shared" si="0"/>
        <v>62</v>
      </c>
      <c r="E32" s="53">
        <v>7</v>
      </c>
      <c r="F32" s="53">
        <v>30</v>
      </c>
      <c r="G32" s="54">
        <f t="shared" si="1"/>
        <v>99</v>
      </c>
      <c r="H32" s="54"/>
      <c r="I32" s="159"/>
      <c r="J32" s="130">
        <f t="shared" si="3"/>
        <v>99</v>
      </c>
      <c r="K32" s="54"/>
      <c r="L32" s="161">
        <v>2.67</v>
      </c>
      <c r="M32" s="133"/>
      <c r="N32" s="54">
        <f t="shared" si="4"/>
        <v>0</v>
      </c>
      <c r="O32" s="54"/>
      <c r="P32" s="95">
        <f t="shared" si="2"/>
        <v>101.67</v>
      </c>
    </row>
    <row r="33" spans="1:16" s="1" customFormat="1">
      <c r="A33" s="50"/>
      <c r="B33" s="81" t="s">
        <v>52</v>
      </c>
      <c r="C33" s="4">
        <v>610</v>
      </c>
      <c r="D33" s="72">
        <f t="shared" si="0"/>
        <v>61</v>
      </c>
      <c r="E33" s="72">
        <v>7</v>
      </c>
      <c r="F33" s="72">
        <v>30</v>
      </c>
      <c r="G33" s="72">
        <f t="shared" si="1"/>
        <v>98</v>
      </c>
      <c r="H33" s="73"/>
      <c r="I33" s="9"/>
      <c r="J33" s="153">
        <f t="shared" si="3"/>
        <v>98</v>
      </c>
      <c r="K33" s="73"/>
      <c r="L33" s="164">
        <v>1.53</v>
      </c>
      <c r="M33" s="112"/>
      <c r="N33" s="73">
        <f t="shared" si="4"/>
        <v>0</v>
      </c>
      <c r="O33" s="73"/>
      <c r="P33" s="95">
        <f t="shared" si="2"/>
        <v>99.53</v>
      </c>
    </row>
    <row r="34" spans="1:16" s="1" customFormat="1">
      <c r="A34" s="50"/>
      <c r="B34" s="77" t="s">
        <v>53</v>
      </c>
      <c r="C34" s="69">
        <v>600</v>
      </c>
      <c r="D34" s="70">
        <f t="shared" si="0"/>
        <v>60</v>
      </c>
      <c r="E34" s="70">
        <v>7</v>
      </c>
      <c r="F34" s="70">
        <v>30</v>
      </c>
      <c r="G34" s="54">
        <f t="shared" si="1"/>
        <v>97</v>
      </c>
      <c r="H34" s="54"/>
      <c r="I34" s="159"/>
      <c r="J34" s="130">
        <f t="shared" si="3"/>
        <v>97</v>
      </c>
      <c r="K34" s="54"/>
      <c r="L34" s="165">
        <v>1.51</v>
      </c>
      <c r="M34" s="156"/>
      <c r="N34" s="78">
        <f t="shared" si="4"/>
        <v>0</v>
      </c>
      <c r="O34" s="78"/>
      <c r="P34" s="95">
        <f t="shared" si="2"/>
        <v>98.51</v>
      </c>
    </row>
    <row r="35" spans="1:16" s="1" customFormat="1">
      <c r="A35" s="55"/>
      <c r="B35" s="75" t="s">
        <v>54</v>
      </c>
      <c r="C35" s="22">
        <v>747</v>
      </c>
      <c r="D35" s="42">
        <f t="shared" si="0"/>
        <v>74.7</v>
      </c>
      <c r="E35" s="42">
        <v>7</v>
      </c>
      <c r="F35" s="42">
        <v>30</v>
      </c>
      <c r="G35" s="43">
        <f t="shared" si="1"/>
        <v>111.7</v>
      </c>
      <c r="H35" s="43"/>
      <c r="I35" s="98"/>
      <c r="J35" s="153">
        <f t="shared" si="3"/>
        <v>111.7</v>
      </c>
      <c r="K35" s="73"/>
      <c r="L35" s="166">
        <v>2.98</v>
      </c>
      <c r="M35" s="154"/>
      <c r="N35" s="43">
        <f t="shared" si="4"/>
        <v>0</v>
      </c>
      <c r="O35" s="43"/>
      <c r="P35" s="95">
        <f t="shared" si="2"/>
        <v>114.68</v>
      </c>
    </row>
    <row r="36" spans="1:16" s="1" customFormat="1">
      <c r="A36" s="23"/>
      <c r="B36" s="28" t="s">
        <v>55</v>
      </c>
      <c r="C36" s="47">
        <v>640</v>
      </c>
      <c r="D36" s="48">
        <f t="shared" si="0"/>
        <v>64</v>
      </c>
      <c r="E36" s="48">
        <v>7</v>
      </c>
      <c r="F36" s="48">
        <v>30</v>
      </c>
      <c r="G36" s="49">
        <f t="shared" si="1"/>
        <v>101</v>
      </c>
      <c r="H36" s="49"/>
      <c r="I36" s="126"/>
      <c r="J36" s="127">
        <f t="shared" si="3"/>
        <v>101</v>
      </c>
      <c r="K36" s="167">
        <v>101.76</v>
      </c>
      <c r="L36" s="168">
        <v>4.58</v>
      </c>
      <c r="M36" s="128"/>
      <c r="N36" s="49">
        <f t="shared" si="4"/>
        <v>0</v>
      </c>
      <c r="O36" s="169"/>
      <c r="P36" s="123">
        <f>SUM(J36:O37)</f>
        <v>102.34</v>
      </c>
    </row>
    <row r="37" spans="1:16" s="1" customFormat="1">
      <c r="A37" s="44"/>
      <c r="B37" s="37"/>
      <c r="C37" s="82"/>
      <c r="D37" s="58"/>
      <c r="E37" s="58"/>
      <c r="F37" s="58"/>
      <c r="G37" s="60"/>
      <c r="H37" s="60"/>
      <c r="I37" s="170">
        <v>45700</v>
      </c>
      <c r="J37" s="171"/>
      <c r="K37" s="172">
        <v>-100.42</v>
      </c>
      <c r="L37" s="173">
        <v>-4.58</v>
      </c>
      <c r="M37" s="174"/>
      <c r="N37" s="60"/>
      <c r="O37" s="175"/>
      <c r="P37" s="125"/>
    </row>
    <row r="38" spans="1:16" s="1" customFormat="1">
      <c r="A38" s="32"/>
      <c r="B38" s="4" t="s">
        <v>56</v>
      </c>
      <c r="C38" s="4">
        <v>600</v>
      </c>
      <c r="D38" s="42">
        <f>(SUM(C38:C39))*0.1</f>
        <v>120</v>
      </c>
      <c r="E38" s="42">
        <v>7</v>
      </c>
      <c r="F38" s="72">
        <v>60</v>
      </c>
      <c r="G38" s="43">
        <f>SUM(D38:F39)</f>
        <v>187</v>
      </c>
      <c r="H38" s="43"/>
      <c r="I38" s="9"/>
      <c r="J38" s="153">
        <f>SUM(G38-H38)-H39</f>
        <v>187</v>
      </c>
      <c r="K38" s="43"/>
      <c r="L38" s="123"/>
      <c r="M38" s="154"/>
      <c r="N38" s="43">
        <f>SUM((G38+K38)*M38*0.0003)</f>
        <v>0</v>
      </c>
      <c r="O38" s="43"/>
      <c r="P38" s="123">
        <f>SUM(J38:O39)</f>
        <v>187</v>
      </c>
    </row>
    <row r="39" spans="1:16" s="1" customFormat="1">
      <c r="A39" s="44"/>
      <c r="B39" s="4" t="s">
        <v>57</v>
      </c>
      <c r="C39" s="4">
        <v>600</v>
      </c>
      <c r="D39" s="42"/>
      <c r="E39" s="42"/>
      <c r="F39" s="72"/>
      <c r="G39" s="43"/>
      <c r="H39" s="43"/>
      <c r="I39" s="9"/>
      <c r="J39" s="153"/>
      <c r="K39" s="43"/>
      <c r="L39" s="123"/>
      <c r="M39" s="112"/>
      <c r="N39" s="43"/>
      <c r="O39" s="43"/>
      <c r="P39" s="125"/>
    </row>
    <row r="40" spans="1:16" s="1" customFormat="1">
      <c r="A40" s="45"/>
      <c r="B40" s="46" t="s">
        <v>58</v>
      </c>
      <c r="C40" s="47">
        <v>615</v>
      </c>
      <c r="D40" s="48">
        <f t="shared" ref="D40:D49" si="5">SUM(C40*0.1)</f>
        <v>61.5</v>
      </c>
      <c r="E40" s="48">
        <v>7</v>
      </c>
      <c r="F40" s="48">
        <v>30</v>
      </c>
      <c r="G40" s="83">
        <f>SUM(D40:F40)</f>
        <v>98.5</v>
      </c>
      <c r="H40" s="84"/>
      <c r="I40" s="126"/>
      <c r="J40" s="127">
        <f>SUM(G40-H40)</f>
        <v>98.5</v>
      </c>
      <c r="K40" s="84"/>
      <c r="L40" s="176">
        <v>2.63</v>
      </c>
      <c r="M40" s="107"/>
      <c r="N40" s="169">
        <f>SUM(J40*M40*0.0003)</f>
        <v>0</v>
      </c>
      <c r="O40" s="49"/>
      <c r="P40" s="95">
        <f t="shared" ref="P40:P49" si="6">SUM(J40:O40)</f>
        <v>101.13</v>
      </c>
    </row>
    <row r="41" spans="1:16" s="1" customFormat="1">
      <c r="A41" s="50"/>
      <c r="B41" s="85" t="s">
        <v>59</v>
      </c>
      <c r="C41" s="52">
        <v>600</v>
      </c>
      <c r="D41" s="53">
        <f t="shared" si="5"/>
        <v>60</v>
      </c>
      <c r="E41" s="53">
        <v>7</v>
      </c>
      <c r="F41" s="53">
        <v>30</v>
      </c>
      <c r="G41" s="54">
        <f t="shared" ref="G41:G49" si="7">SUM(D41:F41)</f>
        <v>97</v>
      </c>
      <c r="H41" s="54"/>
      <c r="I41" s="129"/>
      <c r="J41" s="130">
        <f t="shared" ref="J41:J50" si="8">SUM(G41-H41)</f>
        <v>97</v>
      </c>
      <c r="K41" s="54"/>
      <c r="L41" s="165">
        <v>2.44</v>
      </c>
      <c r="M41" s="133"/>
      <c r="N41" s="54">
        <f>SUM(G41*M41*0.0003)</f>
        <v>0</v>
      </c>
      <c r="O41" s="54"/>
      <c r="P41" s="95">
        <f t="shared" si="6"/>
        <v>99.44</v>
      </c>
    </row>
    <row r="42" spans="1:16" s="1" customFormat="1">
      <c r="A42" s="50"/>
      <c r="B42" s="86" t="s">
        <v>60</v>
      </c>
      <c r="C42" s="38">
        <v>600</v>
      </c>
      <c r="D42" s="39">
        <f t="shared" si="5"/>
        <v>60</v>
      </c>
      <c r="E42" s="39">
        <v>7</v>
      </c>
      <c r="F42" s="39">
        <v>30</v>
      </c>
      <c r="G42" s="40">
        <f t="shared" si="7"/>
        <v>97</v>
      </c>
      <c r="H42" s="40">
        <v>97</v>
      </c>
      <c r="I42" s="150">
        <v>45823</v>
      </c>
      <c r="J42" s="177">
        <f t="shared" si="8"/>
        <v>0</v>
      </c>
      <c r="K42" s="178">
        <v>-3.1</v>
      </c>
      <c r="L42" s="173"/>
      <c r="M42" s="151"/>
      <c r="N42" s="40">
        <f>SUM((G42+K42)*M42*0.0003)</f>
        <v>0</v>
      </c>
      <c r="O42" s="40"/>
      <c r="P42" s="179">
        <f t="shared" si="6"/>
        <v>-3.1</v>
      </c>
    </row>
    <row r="43" spans="1:16" s="1" customFormat="1">
      <c r="A43" s="50"/>
      <c r="B43" s="46" t="s">
        <v>61</v>
      </c>
      <c r="C43" s="87">
        <v>600</v>
      </c>
      <c r="D43" s="83">
        <f t="shared" si="5"/>
        <v>60</v>
      </c>
      <c r="E43" s="83">
        <v>7</v>
      </c>
      <c r="F43" s="83">
        <v>30</v>
      </c>
      <c r="G43" s="83">
        <f t="shared" si="7"/>
        <v>97</v>
      </c>
      <c r="H43" s="84"/>
      <c r="I43" s="180"/>
      <c r="J43" s="127">
        <f t="shared" si="8"/>
        <v>97</v>
      </c>
      <c r="K43" s="73"/>
      <c r="L43" s="164">
        <v>1.95</v>
      </c>
      <c r="M43" s="107"/>
      <c r="N43" s="84">
        <f>SUM((G43+K43)*M43*0.0003)</f>
        <v>0</v>
      </c>
      <c r="O43" s="84"/>
      <c r="P43" s="95">
        <f t="shared" si="6"/>
        <v>98.95</v>
      </c>
    </row>
    <row r="44" spans="1:16" s="1" customFormat="1">
      <c r="A44" s="50"/>
      <c r="B44" s="51" t="s">
        <v>62</v>
      </c>
      <c r="C44" s="52">
        <v>732</v>
      </c>
      <c r="D44" s="53">
        <f t="shared" si="5"/>
        <v>73.2</v>
      </c>
      <c r="E44" s="53">
        <v>7</v>
      </c>
      <c r="F44" s="53">
        <v>30</v>
      </c>
      <c r="G44" s="54">
        <f t="shared" si="7"/>
        <v>110.2</v>
      </c>
      <c r="H44" s="54"/>
      <c r="I44" s="159"/>
      <c r="J44" s="181">
        <f t="shared" si="8"/>
        <v>110.2</v>
      </c>
      <c r="K44" s="131">
        <v>-0.08</v>
      </c>
      <c r="L44" s="95"/>
      <c r="M44" s="133"/>
      <c r="N44" s="54">
        <f>SUM((G44+K44)*M44*0.0003)</f>
        <v>0</v>
      </c>
      <c r="O44" s="54"/>
      <c r="P44" s="95">
        <f t="shared" si="6"/>
        <v>110.12</v>
      </c>
    </row>
    <row r="45" spans="1:16" s="1" customFormat="1">
      <c r="A45" s="50"/>
      <c r="B45" s="81" t="s">
        <v>63</v>
      </c>
      <c r="C45" s="4">
        <v>625</v>
      </c>
      <c r="D45" s="72">
        <f t="shared" si="5"/>
        <v>62.5</v>
      </c>
      <c r="E45" s="72">
        <v>7</v>
      </c>
      <c r="F45" s="72">
        <v>30</v>
      </c>
      <c r="G45" s="72">
        <f t="shared" si="7"/>
        <v>99.5</v>
      </c>
      <c r="H45" s="73"/>
      <c r="I45" s="9"/>
      <c r="J45" s="153">
        <f t="shared" si="8"/>
        <v>99.5</v>
      </c>
      <c r="K45" s="73"/>
      <c r="L45" s="164">
        <v>1.79</v>
      </c>
      <c r="M45" s="112"/>
      <c r="N45" s="73">
        <f t="shared" ref="N45:N50" si="9">SUM(G45*M45*0.0003)</f>
        <v>0</v>
      </c>
      <c r="O45" s="73"/>
      <c r="P45" s="95">
        <f t="shared" si="6"/>
        <v>101.29</v>
      </c>
    </row>
    <row r="46" spans="1:16" s="1" customFormat="1">
      <c r="A46" s="50"/>
      <c r="B46" s="77" t="s">
        <v>64</v>
      </c>
      <c r="C46" s="69">
        <v>610</v>
      </c>
      <c r="D46" s="70">
        <f t="shared" si="5"/>
        <v>61</v>
      </c>
      <c r="E46" s="70">
        <v>7</v>
      </c>
      <c r="F46" s="70">
        <v>30</v>
      </c>
      <c r="G46" s="70">
        <f t="shared" si="7"/>
        <v>98</v>
      </c>
      <c r="H46" s="78"/>
      <c r="I46" s="159"/>
      <c r="J46" s="130">
        <f t="shared" si="8"/>
        <v>98</v>
      </c>
      <c r="K46" s="78"/>
      <c r="L46" s="161">
        <v>1.76</v>
      </c>
      <c r="M46" s="156"/>
      <c r="N46" s="78">
        <f t="shared" si="9"/>
        <v>0</v>
      </c>
      <c r="O46" s="78"/>
      <c r="P46" s="95">
        <f t="shared" si="6"/>
        <v>99.76</v>
      </c>
    </row>
    <row r="47" spans="1:16" s="1" customFormat="1" ht="12" customHeight="1">
      <c r="A47" s="50"/>
      <c r="B47" s="75" t="s">
        <v>65</v>
      </c>
      <c r="C47" s="22">
        <v>623</v>
      </c>
      <c r="D47" s="42">
        <f t="shared" si="5"/>
        <v>62.3</v>
      </c>
      <c r="E47" s="42">
        <v>7</v>
      </c>
      <c r="F47" s="42">
        <v>30</v>
      </c>
      <c r="G47" s="43">
        <f t="shared" si="7"/>
        <v>99.3</v>
      </c>
      <c r="H47" s="43"/>
      <c r="I47" s="9"/>
      <c r="J47" s="153">
        <f t="shared" si="8"/>
        <v>99.3</v>
      </c>
      <c r="K47" s="43"/>
      <c r="L47" s="113">
        <v>1.79</v>
      </c>
      <c r="M47" s="154"/>
      <c r="N47" s="43">
        <f t="shared" si="9"/>
        <v>0</v>
      </c>
      <c r="O47" s="182"/>
      <c r="P47" s="95">
        <f t="shared" si="6"/>
        <v>101.09</v>
      </c>
    </row>
    <row r="48" spans="1:16" s="1" customFormat="1">
      <c r="A48" s="50"/>
      <c r="B48" s="77" t="s">
        <v>66</v>
      </c>
      <c r="C48" s="52">
        <v>627</v>
      </c>
      <c r="D48" s="53">
        <f t="shared" si="5"/>
        <v>62.7</v>
      </c>
      <c r="E48" s="53">
        <v>7</v>
      </c>
      <c r="F48" s="53">
        <v>30</v>
      </c>
      <c r="G48" s="54">
        <f t="shared" si="7"/>
        <v>99.7</v>
      </c>
      <c r="H48" s="54"/>
      <c r="I48" s="129"/>
      <c r="J48" s="130">
        <f t="shared" si="8"/>
        <v>99.7</v>
      </c>
      <c r="K48" s="54"/>
      <c r="L48" s="165">
        <v>2.19</v>
      </c>
      <c r="M48" s="133"/>
      <c r="N48" s="54">
        <f t="shared" si="9"/>
        <v>0</v>
      </c>
      <c r="O48" s="54"/>
      <c r="P48" s="95">
        <f t="shared" si="6"/>
        <v>101.89</v>
      </c>
    </row>
    <row r="49" spans="1:16" s="1" customFormat="1">
      <c r="A49" s="55"/>
      <c r="B49" s="88" t="s">
        <v>67</v>
      </c>
      <c r="C49" s="82">
        <v>631</v>
      </c>
      <c r="D49" s="58">
        <f t="shared" si="5"/>
        <v>63.1</v>
      </c>
      <c r="E49" s="58">
        <v>7</v>
      </c>
      <c r="F49" s="58">
        <v>30</v>
      </c>
      <c r="G49" s="60">
        <f t="shared" si="7"/>
        <v>100.1</v>
      </c>
      <c r="H49" s="60"/>
      <c r="I49" s="183"/>
      <c r="J49" s="171">
        <f t="shared" si="8"/>
        <v>100.1</v>
      </c>
      <c r="K49" s="184">
        <v>3.29</v>
      </c>
      <c r="L49" s="185">
        <v>0.15</v>
      </c>
      <c r="M49" s="124"/>
      <c r="N49" s="43">
        <f t="shared" si="9"/>
        <v>0</v>
      </c>
      <c r="O49" s="43"/>
      <c r="P49" s="95">
        <f t="shared" si="6"/>
        <v>103.54</v>
      </c>
    </row>
    <row r="50" spans="1:16" s="1" customFormat="1">
      <c r="A50" s="23"/>
      <c r="B50" s="4" t="s">
        <v>68</v>
      </c>
      <c r="C50" s="22">
        <v>618</v>
      </c>
      <c r="D50" s="42">
        <f>(SUM(C50:C51))*0.1</f>
        <v>123.8</v>
      </c>
      <c r="E50" s="42">
        <v>7</v>
      </c>
      <c r="F50" s="42">
        <v>60</v>
      </c>
      <c r="G50" s="43">
        <f>SUM(D50:F51)</f>
        <v>190.8</v>
      </c>
      <c r="H50" s="43"/>
      <c r="I50" s="98"/>
      <c r="J50" s="127">
        <f t="shared" si="8"/>
        <v>190.8</v>
      </c>
      <c r="K50" s="49"/>
      <c r="L50" s="140"/>
      <c r="M50" s="186"/>
      <c r="N50" s="49">
        <f t="shared" si="9"/>
        <v>0</v>
      </c>
      <c r="O50" s="49"/>
      <c r="P50" s="123">
        <f>SUM(J50:O51)</f>
        <v>190.8</v>
      </c>
    </row>
    <row r="51" spans="1:16" s="1" customFormat="1">
      <c r="A51" s="44"/>
      <c r="B51" s="4" t="s">
        <v>69</v>
      </c>
      <c r="C51" s="22">
        <v>620</v>
      </c>
      <c r="D51" s="42"/>
      <c r="E51" s="42"/>
      <c r="F51" s="42"/>
      <c r="G51" s="43"/>
      <c r="H51" s="43"/>
      <c r="I51" s="98"/>
      <c r="J51" s="153"/>
      <c r="K51" s="43"/>
      <c r="L51" s="123"/>
      <c r="M51" s="124"/>
      <c r="N51" s="43"/>
      <c r="O51" s="43"/>
      <c r="P51" s="125"/>
    </row>
    <row r="52" spans="1:16" s="1" customFormat="1">
      <c r="A52" s="45"/>
      <c r="B52" s="77" t="s">
        <v>70</v>
      </c>
      <c r="C52" s="69">
        <v>707</v>
      </c>
      <c r="D52" s="53">
        <f t="shared" ref="D52:D59" si="10">SUM(C52*0.1)</f>
        <v>70.7</v>
      </c>
      <c r="E52" s="53">
        <v>7</v>
      </c>
      <c r="F52" s="53">
        <v>30</v>
      </c>
      <c r="G52" s="54">
        <f>SUM(D52:F52)</f>
        <v>107.7</v>
      </c>
      <c r="H52" s="54"/>
      <c r="I52" s="129"/>
      <c r="J52" s="130">
        <f t="shared" ref="J52:J60" si="11">SUM(G52-H52)</f>
        <v>107.7</v>
      </c>
      <c r="K52" s="54"/>
      <c r="L52" s="165">
        <v>0.61</v>
      </c>
      <c r="M52" s="133"/>
      <c r="N52" s="54">
        <f t="shared" ref="N52:N60" si="12">SUM(G52*M52*0.0003)</f>
        <v>0</v>
      </c>
      <c r="O52" s="54"/>
      <c r="P52" s="95">
        <f t="shared" ref="P52:P59" si="13">SUM(J52:O52)</f>
        <v>108.31</v>
      </c>
    </row>
    <row r="53" spans="1:16" s="1" customFormat="1">
      <c r="A53" s="50"/>
      <c r="B53" s="89" t="s">
        <v>71</v>
      </c>
      <c r="C53" s="22">
        <v>611</v>
      </c>
      <c r="D53" s="42">
        <f t="shared" si="10"/>
        <v>61.1</v>
      </c>
      <c r="E53" s="42">
        <v>7</v>
      </c>
      <c r="F53" s="42">
        <v>30</v>
      </c>
      <c r="G53" s="43">
        <f>SUM(D53:F53)</f>
        <v>98.1</v>
      </c>
      <c r="H53" s="43"/>
      <c r="I53" s="98"/>
      <c r="J53" s="187">
        <f t="shared" si="11"/>
        <v>98.1</v>
      </c>
      <c r="K53" s="43"/>
      <c r="L53" s="123"/>
      <c r="M53" s="154"/>
      <c r="N53" s="43">
        <f t="shared" si="12"/>
        <v>0</v>
      </c>
      <c r="O53" s="43"/>
      <c r="P53" s="95">
        <f t="shared" si="13"/>
        <v>98.1</v>
      </c>
    </row>
    <row r="54" spans="1:16" s="1" customFormat="1">
      <c r="A54" s="50"/>
      <c r="B54" s="76" t="s">
        <v>72</v>
      </c>
      <c r="C54" s="69">
        <v>612</v>
      </c>
      <c r="D54" s="53">
        <f t="shared" si="10"/>
        <v>61.2</v>
      </c>
      <c r="E54" s="53">
        <v>7</v>
      </c>
      <c r="F54" s="53">
        <v>30</v>
      </c>
      <c r="G54" s="54">
        <f>SUM(D54:F54)-30</f>
        <v>68.2</v>
      </c>
      <c r="H54" s="54"/>
      <c r="I54" s="188"/>
      <c r="J54" s="160">
        <f t="shared" si="11"/>
        <v>68.2</v>
      </c>
      <c r="K54" s="54"/>
      <c r="L54" s="95"/>
      <c r="M54" s="156"/>
      <c r="N54" s="54">
        <f t="shared" si="12"/>
        <v>0</v>
      </c>
      <c r="O54" s="54"/>
      <c r="P54" s="95">
        <f t="shared" si="13"/>
        <v>68.2</v>
      </c>
    </row>
    <row r="55" spans="1:16" s="1" customFormat="1">
      <c r="A55" s="50"/>
      <c r="B55" s="75" t="s">
        <v>73</v>
      </c>
      <c r="C55" s="22">
        <v>612</v>
      </c>
      <c r="D55" s="42">
        <f t="shared" si="10"/>
        <v>61.2</v>
      </c>
      <c r="E55" s="42">
        <v>7</v>
      </c>
      <c r="F55" s="42">
        <v>30</v>
      </c>
      <c r="G55" s="43">
        <f>SUM(D55:F55)</f>
        <v>98.2</v>
      </c>
      <c r="H55" s="43"/>
      <c r="I55" s="98"/>
      <c r="J55" s="119">
        <f t="shared" si="11"/>
        <v>98.2</v>
      </c>
      <c r="K55" s="43"/>
      <c r="L55" s="113">
        <v>2.62</v>
      </c>
      <c r="M55" s="124"/>
      <c r="N55" s="43">
        <f t="shared" si="12"/>
        <v>0</v>
      </c>
      <c r="O55" s="43"/>
      <c r="P55" s="95">
        <f t="shared" si="13"/>
        <v>100.82</v>
      </c>
    </row>
    <row r="56" spans="1:16" s="1" customFormat="1">
      <c r="A56" s="50"/>
      <c r="B56" s="90" t="s">
        <v>74</v>
      </c>
      <c r="C56" s="47">
        <v>626</v>
      </c>
      <c r="D56" s="48">
        <f t="shared" si="10"/>
        <v>62.6</v>
      </c>
      <c r="E56" s="48">
        <v>7</v>
      </c>
      <c r="F56" s="48">
        <v>30</v>
      </c>
      <c r="G56" s="49">
        <f>SUM(D56:F56)</f>
        <v>99.6</v>
      </c>
      <c r="H56" s="49"/>
      <c r="I56" s="126"/>
      <c r="J56" s="139">
        <f t="shared" si="11"/>
        <v>99.6</v>
      </c>
      <c r="K56" s="189">
        <v>0.85</v>
      </c>
      <c r="L56" s="108">
        <v>0.04</v>
      </c>
      <c r="M56" s="186"/>
      <c r="N56" s="49">
        <f t="shared" si="12"/>
        <v>0</v>
      </c>
      <c r="O56" s="49"/>
      <c r="P56" s="95">
        <f t="shared" si="13"/>
        <v>100.49</v>
      </c>
    </row>
    <row r="57" spans="1:16" s="1" customFormat="1">
      <c r="A57" s="50"/>
      <c r="B57" s="61" t="s">
        <v>75</v>
      </c>
      <c r="C57" s="87">
        <v>630</v>
      </c>
      <c r="D57" s="48">
        <f t="shared" si="10"/>
        <v>63</v>
      </c>
      <c r="E57" s="48">
        <v>7</v>
      </c>
      <c r="F57" s="48">
        <v>30</v>
      </c>
      <c r="G57" s="49">
        <f>SUM(D57:F57)</f>
        <v>100</v>
      </c>
      <c r="H57" s="49"/>
      <c r="I57" s="180"/>
      <c r="J57" s="127">
        <f t="shared" si="11"/>
        <v>100</v>
      </c>
      <c r="K57" s="49"/>
      <c r="L57" s="141"/>
      <c r="M57" s="107"/>
      <c r="N57" s="49">
        <f t="shared" si="12"/>
        <v>0</v>
      </c>
      <c r="O57" s="49"/>
      <c r="P57" s="95">
        <f t="shared" si="13"/>
        <v>100</v>
      </c>
    </row>
    <row r="58" spans="1:16" s="1" customFormat="1">
      <c r="A58" s="50"/>
      <c r="B58" s="91" t="s">
        <v>76</v>
      </c>
      <c r="C58" s="52">
        <v>610</v>
      </c>
      <c r="D58" s="53">
        <f t="shared" si="10"/>
        <v>61</v>
      </c>
      <c r="E58" s="53">
        <v>7</v>
      </c>
      <c r="F58" s="53">
        <v>30</v>
      </c>
      <c r="G58" s="54">
        <f>SUM(D58:F58)</f>
        <v>98</v>
      </c>
      <c r="H58" s="54"/>
      <c r="I58" s="159"/>
      <c r="J58" s="130">
        <f t="shared" si="11"/>
        <v>98</v>
      </c>
      <c r="K58" s="78"/>
      <c r="L58" s="132"/>
      <c r="M58" s="156"/>
      <c r="N58" s="78">
        <f t="shared" si="12"/>
        <v>0</v>
      </c>
      <c r="O58" s="78"/>
      <c r="P58" s="95">
        <f t="shared" si="13"/>
        <v>98</v>
      </c>
    </row>
    <row r="59" spans="1:16" s="1" customFormat="1">
      <c r="A59" s="55"/>
      <c r="B59" s="71" t="s">
        <v>77</v>
      </c>
      <c r="C59" s="4">
        <v>610</v>
      </c>
      <c r="D59" s="72">
        <f t="shared" si="10"/>
        <v>61</v>
      </c>
      <c r="E59" s="72">
        <v>7</v>
      </c>
      <c r="F59" s="42">
        <v>30</v>
      </c>
      <c r="G59" s="72">
        <f>SUM(D59:F59)</f>
        <v>98</v>
      </c>
      <c r="H59" s="60"/>
      <c r="I59" s="134"/>
      <c r="J59" s="171">
        <f t="shared" si="11"/>
        <v>98</v>
      </c>
      <c r="K59" s="73"/>
      <c r="L59" s="158"/>
      <c r="M59" s="112"/>
      <c r="N59" s="43">
        <f t="shared" si="12"/>
        <v>0</v>
      </c>
      <c r="O59" s="43"/>
      <c r="P59" s="95">
        <f t="shared" si="13"/>
        <v>98</v>
      </c>
    </row>
    <row r="60" spans="1:16" s="1" customFormat="1">
      <c r="A60" s="23"/>
      <c r="B60" s="87" t="s">
        <v>78</v>
      </c>
      <c r="C60" s="87">
        <v>680</v>
      </c>
      <c r="D60" s="83">
        <f>(SUM(C60:C61))*0.1</f>
        <v>134</v>
      </c>
      <c r="E60" s="83">
        <v>7</v>
      </c>
      <c r="F60" s="83">
        <v>60</v>
      </c>
      <c r="G60" s="83">
        <f>SUM(D60:F61)</f>
        <v>201</v>
      </c>
      <c r="H60" s="84"/>
      <c r="I60" s="180"/>
      <c r="J60" s="127">
        <f t="shared" si="11"/>
        <v>201</v>
      </c>
      <c r="K60" s="84"/>
      <c r="L60" s="140"/>
      <c r="M60" s="107"/>
      <c r="N60" s="84">
        <f t="shared" si="12"/>
        <v>0</v>
      </c>
      <c r="O60" s="84"/>
      <c r="P60" s="123">
        <f>SUM(J60:O61)</f>
        <v>201</v>
      </c>
    </row>
    <row r="61" spans="1:16" s="1" customFormat="1">
      <c r="A61" s="44"/>
      <c r="B61" s="4" t="s">
        <v>79</v>
      </c>
      <c r="C61" s="4">
        <v>660</v>
      </c>
      <c r="D61" s="72"/>
      <c r="E61" s="72"/>
      <c r="F61" s="72"/>
      <c r="G61" s="72"/>
      <c r="H61" s="73"/>
      <c r="I61" s="9"/>
      <c r="J61" s="153"/>
      <c r="K61" s="73"/>
      <c r="L61" s="158"/>
      <c r="M61" s="112"/>
      <c r="N61" s="73"/>
      <c r="O61" s="73"/>
      <c r="P61" s="125"/>
    </row>
    <row r="62" spans="1:16" s="1" customFormat="1">
      <c r="A62" s="45"/>
      <c r="B62" s="91" t="s">
        <v>80</v>
      </c>
      <c r="C62" s="52">
        <v>640</v>
      </c>
      <c r="D62" s="53">
        <f t="shared" ref="D62:D74" si="14">SUM(C62*0.1)</f>
        <v>64</v>
      </c>
      <c r="E62" s="53">
        <v>7</v>
      </c>
      <c r="F62" s="53">
        <v>30</v>
      </c>
      <c r="G62" s="54">
        <f>SUM(D62:F62)</f>
        <v>101</v>
      </c>
      <c r="H62" s="54"/>
      <c r="I62" s="129"/>
      <c r="J62" s="181">
        <f t="shared" ref="J62:J74" si="15">SUM(G62-H62)</f>
        <v>101</v>
      </c>
      <c r="K62" s="54"/>
      <c r="L62" s="95"/>
      <c r="M62" s="133"/>
      <c r="N62" s="54">
        <f>SUM(G62*M62*0.0003)</f>
        <v>0</v>
      </c>
      <c r="O62" s="54"/>
      <c r="P62" s="95">
        <f t="shared" ref="P62:P74" si="16">SUM(J62:O62)</f>
        <v>101</v>
      </c>
    </row>
    <row r="63" spans="1:16" s="1" customFormat="1" ht="12.75" customHeight="1">
      <c r="A63" s="50"/>
      <c r="B63" s="92" t="s">
        <v>81</v>
      </c>
      <c r="C63" s="22">
        <v>600</v>
      </c>
      <c r="D63" s="42">
        <f t="shared" si="14"/>
        <v>60</v>
      </c>
      <c r="E63" s="42">
        <v>7</v>
      </c>
      <c r="F63" s="42">
        <v>30</v>
      </c>
      <c r="G63" s="43">
        <f t="shared" ref="G63:G70" si="17">SUM(D63:F63)</f>
        <v>97</v>
      </c>
      <c r="H63" s="43"/>
      <c r="I63" s="98"/>
      <c r="J63" s="187">
        <f t="shared" si="15"/>
        <v>97</v>
      </c>
      <c r="K63" s="120">
        <v>-2.48</v>
      </c>
      <c r="L63" s="123"/>
      <c r="M63" s="124"/>
      <c r="N63" s="43">
        <f>SUM(G63*M63*0.0003)</f>
        <v>0</v>
      </c>
      <c r="O63" s="43"/>
      <c r="P63" s="95">
        <f t="shared" si="16"/>
        <v>94.52</v>
      </c>
    </row>
    <row r="64" spans="1:16" s="1" customFormat="1">
      <c r="A64" s="50"/>
      <c r="B64" s="76" t="s">
        <v>82</v>
      </c>
      <c r="C64" s="69">
        <v>597</v>
      </c>
      <c r="D64" s="53">
        <f t="shared" si="14"/>
        <v>59.7</v>
      </c>
      <c r="E64" s="53">
        <v>7</v>
      </c>
      <c r="F64" s="53">
        <v>30</v>
      </c>
      <c r="G64" s="54">
        <f t="shared" si="17"/>
        <v>96.7</v>
      </c>
      <c r="H64" s="54"/>
      <c r="I64" s="129"/>
      <c r="J64" s="181">
        <f t="shared" si="15"/>
        <v>96.7</v>
      </c>
      <c r="K64" s="54"/>
      <c r="L64" s="95"/>
      <c r="M64" s="190"/>
      <c r="N64" s="54">
        <f>SUM(G64*M64*0.0003)</f>
        <v>0</v>
      </c>
      <c r="O64" s="54"/>
      <c r="P64" s="95">
        <f t="shared" si="16"/>
        <v>96.7</v>
      </c>
    </row>
    <row r="65" spans="1:16" s="1" customFormat="1">
      <c r="A65" s="50"/>
      <c r="B65" s="71" t="s">
        <v>83</v>
      </c>
      <c r="C65" s="4">
        <v>600</v>
      </c>
      <c r="D65" s="42">
        <f t="shared" si="14"/>
        <v>60</v>
      </c>
      <c r="E65" s="42">
        <v>7</v>
      </c>
      <c r="F65" s="43">
        <v>30</v>
      </c>
      <c r="G65" s="43">
        <f t="shared" si="17"/>
        <v>97</v>
      </c>
      <c r="H65" s="182"/>
      <c r="I65" s="9"/>
      <c r="J65" s="153">
        <f t="shared" si="15"/>
        <v>97</v>
      </c>
      <c r="K65" s="182"/>
      <c r="L65" s="137"/>
      <c r="M65" s="154"/>
      <c r="N65" s="182">
        <f>SUM(G65*M65*0.0003)</f>
        <v>0</v>
      </c>
      <c r="O65" s="182"/>
      <c r="P65" s="95">
        <f t="shared" si="16"/>
        <v>97</v>
      </c>
    </row>
    <row r="66" spans="1:16" s="1" customFormat="1">
      <c r="A66" s="50"/>
      <c r="B66" s="191" t="s">
        <v>84</v>
      </c>
      <c r="C66" s="47">
        <v>606</v>
      </c>
      <c r="D66" s="48">
        <f t="shared" si="14"/>
        <v>60.6</v>
      </c>
      <c r="E66" s="48">
        <v>7</v>
      </c>
      <c r="F66" s="48">
        <v>30</v>
      </c>
      <c r="G66" s="49">
        <f t="shared" si="17"/>
        <v>97.6</v>
      </c>
      <c r="H66" s="49"/>
      <c r="I66" s="126"/>
      <c r="J66" s="127">
        <f t="shared" si="15"/>
        <v>97.6</v>
      </c>
      <c r="K66" s="208">
        <v>-6.52</v>
      </c>
      <c r="L66" s="141"/>
      <c r="M66" s="107"/>
      <c r="N66" s="49">
        <f>SUM((G66+K66)*M66*0.0003)</f>
        <v>0</v>
      </c>
      <c r="O66" s="84"/>
      <c r="P66" s="95">
        <f t="shared" si="16"/>
        <v>91.08</v>
      </c>
    </row>
    <row r="67" spans="1:16" s="1" customFormat="1">
      <c r="A67" s="50"/>
      <c r="B67" s="85" t="s">
        <v>85</v>
      </c>
      <c r="C67" s="52">
        <v>615</v>
      </c>
      <c r="D67" s="53">
        <f t="shared" si="14"/>
        <v>61.5</v>
      </c>
      <c r="E67" s="53">
        <v>7</v>
      </c>
      <c r="F67" s="53">
        <v>30</v>
      </c>
      <c r="G67" s="54">
        <f t="shared" si="17"/>
        <v>98.5</v>
      </c>
      <c r="H67" s="54"/>
      <c r="I67" s="159"/>
      <c r="J67" s="160">
        <f t="shared" si="15"/>
        <v>98.5</v>
      </c>
      <c r="K67" s="54"/>
      <c r="L67" s="165">
        <v>1.68</v>
      </c>
      <c r="M67" s="156"/>
      <c r="N67" s="54">
        <f>SUM(G67*M67*0.0003)</f>
        <v>0</v>
      </c>
      <c r="O67" s="54"/>
      <c r="P67" s="95">
        <f t="shared" si="16"/>
        <v>100.18</v>
      </c>
    </row>
    <row r="68" spans="1:16" s="1" customFormat="1">
      <c r="A68" s="50"/>
      <c r="B68" s="81" t="s">
        <v>86</v>
      </c>
      <c r="C68" s="22">
        <v>600</v>
      </c>
      <c r="D68" s="42">
        <f t="shared" si="14"/>
        <v>60</v>
      </c>
      <c r="E68" s="42">
        <v>7</v>
      </c>
      <c r="F68" s="42">
        <v>30</v>
      </c>
      <c r="G68" s="43">
        <f t="shared" si="17"/>
        <v>97</v>
      </c>
      <c r="H68" s="43"/>
      <c r="I68" s="98"/>
      <c r="J68" s="153">
        <f t="shared" si="15"/>
        <v>97</v>
      </c>
      <c r="K68" s="73"/>
      <c r="L68" s="164">
        <v>2.82</v>
      </c>
      <c r="M68" s="154"/>
      <c r="N68" s="182">
        <f>SUM(G68*M68*0.0003)</f>
        <v>0</v>
      </c>
      <c r="O68" s="182"/>
      <c r="P68" s="95">
        <f t="shared" si="16"/>
        <v>99.82</v>
      </c>
    </row>
    <row r="69" spans="1:16" s="1" customFormat="1">
      <c r="A69" s="50"/>
      <c r="B69" s="77" t="s">
        <v>87</v>
      </c>
      <c r="C69" s="52">
        <v>600</v>
      </c>
      <c r="D69" s="53">
        <f t="shared" si="14"/>
        <v>60</v>
      </c>
      <c r="E69" s="53">
        <v>7</v>
      </c>
      <c r="F69" s="53">
        <v>30</v>
      </c>
      <c r="G69" s="54">
        <f t="shared" si="17"/>
        <v>97</v>
      </c>
      <c r="H69" s="54"/>
      <c r="I69" s="129"/>
      <c r="J69" s="130">
        <f t="shared" si="15"/>
        <v>97</v>
      </c>
      <c r="K69" s="209">
        <v>3.99</v>
      </c>
      <c r="L69" s="161">
        <v>0.18</v>
      </c>
      <c r="M69" s="156"/>
      <c r="N69" s="78">
        <f>SUM((G69+K69)*M69*0.0003)</f>
        <v>0</v>
      </c>
      <c r="O69" s="78"/>
      <c r="P69" s="95">
        <f t="shared" si="16"/>
        <v>101.17</v>
      </c>
    </row>
    <row r="70" spans="1:16" s="1" customFormat="1">
      <c r="A70" s="50"/>
      <c r="B70" s="81" t="s">
        <v>88</v>
      </c>
      <c r="C70" s="22">
        <v>640</v>
      </c>
      <c r="D70" s="42">
        <f t="shared" si="14"/>
        <v>64</v>
      </c>
      <c r="E70" s="42">
        <v>7</v>
      </c>
      <c r="F70" s="42">
        <v>30</v>
      </c>
      <c r="G70" s="43">
        <f t="shared" si="17"/>
        <v>101</v>
      </c>
      <c r="H70" s="43"/>
      <c r="I70" s="9"/>
      <c r="J70" s="153">
        <f t="shared" si="15"/>
        <v>101</v>
      </c>
      <c r="K70" s="43"/>
      <c r="L70" s="113">
        <v>1.82</v>
      </c>
      <c r="M70" s="154"/>
      <c r="N70" s="182">
        <f>SUM(G70*M70*0.0003)</f>
        <v>0</v>
      </c>
      <c r="O70" s="182"/>
      <c r="P70" s="95">
        <f t="shared" si="16"/>
        <v>102.82</v>
      </c>
    </row>
    <row r="71" spans="1:16" s="1" customFormat="1">
      <c r="A71" s="50"/>
      <c r="B71" s="192" t="s">
        <v>89</v>
      </c>
      <c r="C71" s="69">
        <v>600</v>
      </c>
      <c r="D71" s="53">
        <f t="shared" si="14"/>
        <v>60</v>
      </c>
      <c r="E71" s="53">
        <v>7</v>
      </c>
      <c r="F71" s="53">
        <v>30</v>
      </c>
      <c r="G71" s="54">
        <f>SUM(D71:F71)-30</f>
        <v>67</v>
      </c>
      <c r="H71" s="54"/>
      <c r="I71" s="129"/>
      <c r="J71" s="181">
        <f t="shared" si="15"/>
        <v>67</v>
      </c>
      <c r="K71" s="155">
        <v>-28.9</v>
      </c>
      <c r="L71" s="95"/>
      <c r="M71" s="190"/>
      <c r="N71" s="54">
        <f>SUM((G71+K71)*M71*0.0003)</f>
        <v>0</v>
      </c>
      <c r="O71" s="54"/>
      <c r="P71" s="95">
        <f t="shared" si="16"/>
        <v>38.1</v>
      </c>
    </row>
    <row r="72" spans="1:16" s="1" customFormat="1">
      <c r="A72" s="50"/>
      <c r="B72" s="71" t="s">
        <v>90</v>
      </c>
      <c r="C72" s="4">
        <v>595</v>
      </c>
      <c r="D72" s="72">
        <f t="shared" si="14"/>
        <v>59.5</v>
      </c>
      <c r="E72" s="72">
        <v>7</v>
      </c>
      <c r="F72" s="72">
        <v>30</v>
      </c>
      <c r="G72" s="72">
        <f t="shared" ref="G72:G86" si="18">SUM(D72:F72)</f>
        <v>96.5</v>
      </c>
      <c r="H72" s="73"/>
      <c r="I72" s="9"/>
      <c r="J72" s="153">
        <f t="shared" si="15"/>
        <v>96.5</v>
      </c>
      <c r="K72" s="73"/>
      <c r="L72" s="158"/>
      <c r="M72" s="112"/>
      <c r="N72" s="73">
        <f>SUM(G72*M72*0.0003)</f>
        <v>0</v>
      </c>
      <c r="O72" s="73"/>
      <c r="P72" s="95">
        <f t="shared" si="16"/>
        <v>96.5</v>
      </c>
    </row>
    <row r="73" spans="1:16" s="1" customFormat="1">
      <c r="A73" s="50"/>
      <c r="B73" s="76" t="s">
        <v>91</v>
      </c>
      <c r="C73" s="52">
        <v>600</v>
      </c>
      <c r="D73" s="53">
        <f t="shared" si="14"/>
        <v>60</v>
      </c>
      <c r="E73" s="53">
        <v>7</v>
      </c>
      <c r="F73" s="53">
        <v>30</v>
      </c>
      <c r="G73" s="54">
        <f t="shared" si="18"/>
        <v>97</v>
      </c>
      <c r="H73" s="54"/>
      <c r="I73" s="129"/>
      <c r="J73" s="130">
        <f t="shared" si="15"/>
        <v>97</v>
      </c>
      <c r="K73" s="54"/>
      <c r="L73" s="95"/>
      <c r="M73" s="133"/>
      <c r="N73" s="54">
        <f>SUM(J73*M73*0.0003)</f>
        <v>0</v>
      </c>
      <c r="O73" s="54"/>
      <c r="P73" s="95">
        <f t="shared" si="16"/>
        <v>97</v>
      </c>
    </row>
    <row r="74" spans="1:16" s="1" customFormat="1">
      <c r="A74" s="55"/>
      <c r="B74" s="92" t="s">
        <v>92</v>
      </c>
      <c r="C74" s="22">
        <v>606</v>
      </c>
      <c r="D74" s="42">
        <f t="shared" si="14"/>
        <v>60.6</v>
      </c>
      <c r="E74" s="42">
        <v>7</v>
      </c>
      <c r="F74" s="42">
        <v>30</v>
      </c>
      <c r="G74" s="43">
        <f t="shared" si="18"/>
        <v>97.6</v>
      </c>
      <c r="H74" s="43"/>
      <c r="I74" s="98"/>
      <c r="J74" s="187">
        <f t="shared" si="15"/>
        <v>97.6</v>
      </c>
      <c r="K74" s="210">
        <v>-104.62</v>
      </c>
      <c r="L74" s="123"/>
      <c r="M74" s="124"/>
      <c r="N74" s="43">
        <f>SUM(J74*M74*0.0003)</f>
        <v>0</v>
      </c>
      <c r="O74" s="43"/>
      <c r="P74" s="95">
        <f t="shared" si="16"/>
        <v>-7.0200000000000102</v>
      </c>
    </row>
    <row r="75" spans="1:16" s="1" customFormat="1">
      <c r="A75" s="23"/>
      <c r="B75" s="193" t="s">
        <v>93</v>
      </c>
      <c r="C75" s="47">
        <v>615</v>
      </c>
      <c r="D75" s="48">
        <f>(SUM(C75:C76))*0.1</f>
        <v>121.5</v>
      </c>
      <c r="E75" s="48">
        <v>7</v>
      </c>
      <c r="F75" s="48">
        <v>60</v>
      </c>
      <c r="G75" s="49">
        <f t="shared" si="18"/>
        <v>188.5</v>
      </c>
      <c r="H75" s="49"/>
      <c r="I75" s="211"/>
      <c r="J75" s="84">
        <f t="shared" ref="J75:J105" si="19">SUM(G75-H75)</f>
        <v>188.5</v>
      </c>
      <c r="K75" s="208">
        <v>-12.95</v>
      </c>
      <c r="L75" s="140"/>
      <c r="M75" s="186"/>
      <c r="N75" s="49">
        <f>SUM((G75+K75)*M75*0.0003)</f>
        <v>0</v>
      </c>
      <c r="O75" s="49"/>
      <c r="P75" s="123">
        <f>SUM(J75:O76)</f>
        <v>175.55</v>
      </c>
    </row>
    <row r="76" spans="1:16" s="1" customFormat="1" ht="11.25" customHeight="1">
      <c r="A76" s="44"/>
      <c r="B76" s="194" t="s">
        <v>94</v>
      </c>
      <c r="C76" s="82">
        <v>600</v>
      </c>
      <c r="D76" s="58"/>
      <c r="E76" s="58"/>
      <c r="F76" s="58"/>
      <c r="G76" s="60"/>
      <c r="H76" s="60"/>
      <c r="I76" s="138"/>
      <c r="J76" s="60"/>
      <c r="K76" s="178"/>
      <c r="L76" s="125"/>
      <c r="M76" s="212"/>
      <c r="N76" s="60"/>
      <c r="O76" s="60"/>
      <c r="P76" s="125"/>
    </row>
    <row r="77" spans="1:16" s="1" customFormat="1">
      <c r="A77" s="45"/>
      <c r="B77" s="71" t="s">
        <v>95</v>
      </c>
      <c r="C77" s="4">
        <v>600</v>
      </c>
      <c r="D77" s="42">
        <f>SUM(C77*0.1)</f>
        <v>60</v>
      </c>
      <c r="E77" s="42">
        <v>7</v>
      </c>
      <c r="F77" s="72">
        <v>30</v>
      </c>
      <c r="G77" s="43">
        <f t="shared" si="18"/>
        <v>97</v>
      </c>
      <c r="H77" s="43"/>
      <c r="I77" s="9"/>
      <c r="J77" s="153">
        <f t="shared" si="19"/>
        <v>97</v>
      </c>
      <c r="K77" s="43"/>
      <c r="L77" s="123"/>
      <c r="M77" s="112"/>
      <c r="N77" s="43">
        <f>SUM(G77*M77*0.0003)</f>
        <v>0</v>
      </c>
      <c r="O77" s="43"/>
      <c r="P77" s="95">
        <f t="shared" ref="P77:P85" si="20">SUM(J77:O77)</f>
        <v>97</v>
      </c>
    </row>
    <row r="78" spans="1:16" s="1" customFormat="1">
      <c r="A78" s="50"/>
      <c r="B78" s="46" t="s">
        <v>96</v>
      </c>
      <c r="C78" s="47">
        <v>620</v>
      </c>
      <c r="D78" s="48">
        <f>SUM(C78*0.1)</f>
        <v>62</v>
      </c>
      <c r="E78" s="48">
        <v>7</v>
      </c>
      <c r="F78" s="48">
        <v>30</v>
      </c>
      <c r="G78" s="49">
        <f>SUM(D78:F78)-30</f>
        <v>69</v>
      </c>
      <c r="H78" s="49"/>
      <c r="I78" s="126"/>
      <c r="J78" s="130">
        <f t="shared" si="19"/>
        <v>69</v>
      </c>
      <c r="K78" s="49"/>
      <c r="L78" s="108">
        <v>0.03</v>
      </c>
      <c r="M78" s="186"/>
      <c r="N78" s="49">
        <f>SUM((G78+K78)*M78*0.0003)</f>
        <v>0</v>
      </c>
      <c r="O78" s="49"/>
      <c r="P78" s="95">
        <f t="shared" si="20"/>
        <v>69.03</v>
      </c>
    </row>
    <row r="79" spans="1:16" s="1" customFormat="1">
      <c r="A79" s="50"/>
      <c r="B79" s="85" t="s">
        <v>97</v>
      </c>
      <c r="C79" s="52">
        <v>694</v>
      </c>
      <c r="D79" s="53">
        <f>SUM(C79*0.1)</f>
        <v>69.400000000000006</v>
      </c>
      <c r="E79" s="53">
        <v>7</v>
      </c>
      <c r="F79" s="53">
        <v>30</v>
      </c>
      <c r="G79" s="54">
        <f t="shared" si="18"/>
        <v>106.4</v>
      </c>
      <c r="H79" s="54"/>
      <c r="I79" s="159"/>
      <c r="J79" s="181">
        <f t="shared" si="19"/>
        <v>106.4</v>
      </c>
      <c r="K79" s="54"/>
      <c r="L79" s="165">
        <v>0.06</v>
      </c>
      <c r="M79" s="133"/>
      <c r="N79" s="54">
        <f>SUM(G79*M79*0.0003)</f>
        <v>0</v>
      </c>
      <c r="O79" s="54"/>
      <c r="P79" s="95">
        <f t="shared" si="20"/>
        <v>106.46</v>
      </c>
    </row>
    <row r="80" spans="1:16" s="1" customFormat="1">
      <c r="A80" s="50"/>
      <c r="B80" s="81" t="s">
        <v>98</v>
      </c>
      <c r="C80" s="22">
        <v>600</v>
      </c>
      <c r="D80" s="42">
        <f>SUM(C80*0.1)</f>
        <v>60</v>
      </c>
      <c r="E80" s="42">
        <v>7</v>
      </c>
      <c r="F80" s="42">
        <v>30</v>
      </c>
      <c r="G80" s="43">
        <f t="shared" si="18"/>
        <v>97</v>
      </c>
      <c r="H80" s="43"/>
      <c r="I80" s="98"/>
      <c r="J80" s="153">
        <f t="shared" si="19"/>
        <v>97</v>
      </c>
      <c r="K80" s="213">
        <v>0.74</v>
      </c>
      <c r="L80" s="113">
        <v>0.03</v>
      </c>
      <c r="M80" s="112"/>
      <c r="N80" s="43">
        <f>SUM((G80+K80)*M80*0.0003)</f>
        <v>0</v>
      </c>
      <c r="O80" s="43"/>
      <c r="P80" s="95">
        <f t="shared" si="20"/>
        <v>97.77</v>
      </c>
    </row>
    <row r="81" spans="1:16" s="1" customFormat="1">
      <c r="A81" s="50"/>
      <c r="B81" s="76" t="s">
        <v>99</v>
      </c>
      <c r="C81" s="52">
        <v>600</v>
      </c>
      <c r="D81" s="53">
        <f>SUM(C81*0.1)</f>
        <v>60</v>
      </c>
      <c r="E81" s="53">
        <v>7</v>
      </c>
      <c r="F81" s="53">
        <v>30</v>
      </c>
      <c r="G81" s="54">
        <f t="shared" si="18"/>
        <v>97</v>
      </c>
      <c r="H81" s="54"/>
      <c r="I81" s="129"/>
      <c r="J81" s="214">
        <f t="shared" si="19"/>
        <v>97</v>
      </c>
      <c r="K81" s="54"/>
      <c r="L81" s="95"/>
      <c r="M81" s="133"/>
      <c r="N81" s="54">
        <f t="shared" ref="N81:N95" si="21">SUM(G81*M81*0.0003)</f>
        <v>0</v>
      </c>
      <c r="O81" s="54"/>
      <c r="P81" s="95">
        <f t="shared" si="20"/>
        <v>97</v>
      </c>
    </row>
    <row r="82" spans="1:16" s="1" customFormat="1">
      <c r="A82" s="50"/>
      <c r="B82" s="89" t="s">
        <v>100</v>
      </c>
      <c r="C82" s="22">
        <v>600</v>
      </c>
      <c r="D82" s="42">
        <f>SUM(C82*0.1)+7</f>
        <v>67</v>
      </c>
      <c r="E82" s="42"/>
      <c r="F82" s="42">
        <v>30</v>
      </c>
      <c r="G82" s="43">
        <f t="shared" si="18"/>
        <v>97</v>
      </c>
      <c r="H82" s="54"/>
      <c r="I82" s="129"/>
      <c r="J82" s="127">
        <f t="shared" si="19"/>
        <v>97</v>
      </c>
      <c r="K82" s="73"/>
      <c r="L82" s="158"/>
      <c r="M82" s="124"/>
      <c r="N82" s="43">
        <f t="shared" si="21"/>
        <v>0</v>
      </c>
      <c r="O82" s="43"/>
      <c r="P82" s="95">
        <f t="shared" si="20"/>
        <v>97</v>
      </c>
    </row>
    <row r="83" spans="1:16" s="1" customFormat="1">
      <c r="A83" s="50"/>
      <c r="B83" s="76" t="s">
        <v>101</v>
      </c>
      <c r="C83" s="52">
        <v>600</v>
      </c>
      <c r="D83" s="53">
        <f>(SUM(C83:C83))*0.1</f>
        <v>60</v>
      </c>
      <c r="E83" s="53">
        <v>7</v>
      </c>
      <c r="F83" s="53">
        <v>30</v>
      </c>
      <c r="G83" s="54">
        <f>SUM(D83:F83)-30</f>
        <v>67</v>
      </c>
      <c r="H83" s="54"/>
      <c r="I83" s="129"/>
      <c r="J83" s="130">
        <f t="shared" si="19"/>
        <v>67</v>
      </c>
      <c r="K83" s="54"/>
      <c r="L83" s="95"/>
      <c r="M83" s="133"/>
      <c r="N83" s="54">
        <f t="shared" si="21"/>
        <v>0</v>
      </c>
      <c r="O83" s="54"/>
      <c r="P83" s="95">
        <f t="shared" si="20"/>
        <v>67</v>
      </c>
    </row>
    <row r="84" spans="1:16" s="1" customFormat="1">
      <c r="A84" s="50"/>
      <c r="B84" s="88" t="s">
        <v>102</v>
      </c>
      <c r="C84" s="82">
        <v>600</v>
      </c>
      <c r="D84" s="58">
        <f t="shared" ref="D84:D111" si="22">SUM(C84*0.1)</f>
        <v>60</v>
      </c>
      <c r="E84" s="58">
        <v>7</v>
      </c>
      <c r="F84" s="58">
        <v>30</v>
      </c>
      <c r="G84" s="60">
        <f t="shared" si="18"/>
        <v>97</v>
      </c>
      <c r="H84" s="60"/>
      <c r="I84" s="183"/>
      <c r="J84" s="215">
        <f t="shared" si="19"/>
        <v>97</v>
      </c>
      <c r="K84" s="60"/>
      <c r="L84" s="118">
        <v>0.87</v>
      </c>
      <c r="M84" s="212"/>
      <c r="N84" s="60">
        <f t="shared" si="21"/>
        <v>0</v>
      </c>
      <c r="O84" s="60"/>
      <c r="P84" s="95">
        <f t="shared" si="20"/>
        <v>97.87</v>
      </c>
    </row>
    <row r="85" spans="1:16" s="1" customFormat="1">
      <c r="A85" s="55"/>
      <c r="B85" s="71" t="s">
        <v>103</v>
      </c>
      <c r="C85" s="22">
        <v>600</v>
      </c>
      <c r="D85" s="42">
        <f t="shared" si="22"/>
        <v>60</v>
      </c>
      <c r="E85" s="42">
        <v>7</v>
      </c>
      <c r="F85" s="42">
        <v>30</v>
      </c>
      <c r="G85" s="43">
        <f t="shared" si="18"/>
        <v>97</v>
      </c>
      <c r="H85" s="49"/>
      <c r="I85" s="180"/>
      <c r="J85" s="153">
        <f t="shared" si="19"/>
        <v>97</v>
      </c>
      <c r="K85" s="43"/>
      <c r="L85" s="123"/>
      <c r="M85" s="112"/>
      <c r="N85" s="43">
        <f t="shared" si="21"/>
        <v>0</v>
      </c>
      <c r="O85" s="43"/>
      <c r="P85" s="141">
        <f t="shared" si="20"/>
        <v>97</v>
      </c>
    </row>
    <row r="86" spans="1:16" s="1" customFormat="1">
      <c r="A86" s="195"/>
      <c r="B86" s="46" t="s">
        <v>104</v>
      </c>
      <c r="C86" s="29">
        <v>634</v>
      </c>
      <c r="D86" s="30">
        <f>(SUM(C86:C87))*0.1</f>
        <v>123.4</v>
      </c>
      <c r="E86" s="30">
        <v>7</v>
      </c>
      <c r="F86" s="30">
        <v>60</v>
      </c>
      <c r="G86" s="31">
        <f t="shared" si="18"/>
        <v>190.4</v>
      </c>
      <c r="H86" s="31">
        <v>30</v>
      </c>
      <c r="I86" s="216">
        <v>45727</v>
      </c>
      <c r="J86" s="167">
        <f>SUM(G86-H86)-H87-H88-H89</f>
        <v>60.4</v>
      </c>
      <c r="K86" s="31"/>
      <c r="L86" s="31"/>
      <c r="M86" s="217"/>
      <c r="N86" s="49">
        <f>SUM(J86*M86*0.0003)</f>
        <v>0</v>
      </c>
      <c r="O86" s="49"/>
      <c r="P86" s="108">
        <f>SUM(J86:O89)</f>
        <v>60.4</v>
      </c>
    </row>
    <row r="87" spans="1:16" s="1" customFormat="1">
      <c r="A87" s="196"/>
      <c r="B87" s="75" t="s">
        <v>105</v>
      </c>
      <c r="C87" s="34">
        <v>600</v>
      </c>
      <c r="D87" s="35"/>
      <c r="E87" s="35"/>
      <c r="F87" s="35"/>
      <c r="G87" s="36"/>
      <c r="H87" s="36">
        <v>30</v>
      </c>
      <c r="I87" s="109">
        <v>45758</v>
      </c>
      <c r="J87" s="213"/>
      <c r="K87" s="36"/>
      <c r="L87" s="36"/>
      <c r="M87" s="218"/>
      <c r="N87" s="43">
        <f t="shared" si="21"/>
        <v>0</v>
      </c>
      <c r="O87" s="43"/>
      <c r="P87" s="164"/>
    </row>
    <row r="88" spans="1:16" s="1" customFormat="1">
      <c r="A88" s="196"/>
      <c r="B88" s="75"/>
      <c r="C88" s="34"/>
      <c r="D88" s="35"/>
      <c r="E88" s="35"/>
      <c r="F88" s="35"/>
      <c r="G88" s="36"/>
      <c r="H88" s="36">
        <v>30</v>
      </c>
      <c r="I88" s="109">
        <v>45787</v>
      </c>
      <c r="J88" s="213"/>
      <c r="K88" s="36"/>
      <c r="L88" s="36"/>
      <c r="M88" s="218"/>
      <c r="N88" s="43"/>
      <c r="O88" s="43"/>
      <c r="P88" s="164"/>
    </row>
    <row r="89" spans="1:16" s="1" customFormat="1">
      <c r="A89" s="197"/>
      <c r="B89" s="198"/>
      <c r="C89" s="38"/>
      <c r="D89" s="39"/>
      <c r="E89" s="39"/>
      <c r="F89" s="39"/>
      <c r="G89" s="40"/>
      <c r="H89" s="40">
        <v>40</v>
      </c>
      <c r="I89" s="219">
        <v>45819</v>
      </c>
      <c r="J89" s="220"/>
      <c r="K89" s="40"/>
      <c r="L89" s="40"/>
      <c r="M89" s="221"/>
      <c r="N89" s="60"/>
      <c r="O89" s="60"/>
      <c r="P89" s="185"/>
    </row>
    <row r="90" spans="1:16" s="1" customFormat="1" ht="11.25" customHeight="1">
      <c r="A90" s="45"/>
      <c r="B90" s="71" t="s">
        <v>106</v>
      </c>
      <c r="C90" s="22">
        <v>690</v>
      </c>
      <c r="D90" s="42">
        <f t="shared" si="22"/>
        <v>69</v>
      </c>
      <c r="E90" s="42">
        <v>7</v>
      </c>
      <c r="F90" s="42">
        <v>30</v>
      </c>
      <c r="G90" s="43">
        <f t="shared" ref="G90:G111" si="23">SUM(D90:F90)</f>
        <v>106</v>
      </c>
      <c r="H90" s="43"/>
      <c r="I90" s="98"/>
      <c r="J90" s="119">
        <f t="shared" si="19"/>
        <v>106</v>
      </c>
      <c r="K90" s="43"/>
      <c r="L90" s="123"/>
      <c r="M90" s="124"/>
      <c r="N90" s="43">
        <f t="shared" si="21"/>
        <v>0</v>
      </c>
      <c r="O90" s="43"/>
      <c r="P90" s="136">
        <f t="shared" ref="P90:P111" si="24">SUM(J90:O90)</f>
        <v>106</v>
      </c>
    </row>
    <row r="91" spans="1:16" s="1" customFormat="1">
      <c r="A91" s="50"/>
      <c r="B91" s="91" t="s">
        <v>107</v>
      </c>
      <c r="C91" s="69">
        <v>660</v>
      </c>
      <c r="D91" s="53">
        <f t="shared" si="22"/>
        <v>66</v>
      </c>
      <c r="E91" s="53">
        <v>7</v>
      </c>
      <c r="F91" s="70">
        <v>30</v>
      </c>
      <c r="G91" s="54">
        <f t="shared" si="23"/>
        <v>103</v>
      </c>
      <c r="H91" s="54"/>
      <c r="I91" s="159"/>
      <c r="J91" s="130">
        <f t="shared" si="19"/>
        <v>103</v>
      </c>
      <c r="K91" s="54"/>
      <c r="L91" s="95"/>
      <c r="M91" s="133"/>
      <c r="N91" s="54">
        <f t="shared" si="21"/>
        <v>0</v>
      </c>
      <c r="O91" s="54"/>
      <c r="P91" s="95">
        <f t="shared" si="24"/>
        <v>103</v>
      </c>
    </row>
    <row r="92" spans="1:16" s="1" customFormat="1">
      <c r="A92" s="23"/>
      <c r="B92" s="89" t="s">
        <v>108</v>
      </c>
      <c r="C92" s="22">
        <v>600</v>
      </c>
      <c r="D92" s="42">
        <f t="shared" si="22"/>
        <v>60</v>
      </c>
      <c r="E92" s="42">
        <v>7</v>
      </c>
      <c r="F92" s="42">
        <v>30</v>
      </c>
      <c r="G92" s="43">
        <f t="shared" si="23"/>
        <v>97</v>
      </c>
      <c r="H92" s="43"/>
      <c r="I92" s="9"/>
      <c r="J92" s="127">
        <f t="shared" si="19"/>
        <v>97</v>
      </c>
      <c r="K92" s="43"/>
      <c r="L92" s="123"/>
      <c r="M92" s="124"/>
      <c r="N92" s="43">
        <f t="shared" si="21"/>
        <v>0</v>
      </c>
      <c r="O92" s="43"/>
      <c r="P92" s="141">
        <f t="shared" si="24"/>
        <v>97</v>
      </c>
    </row>
    <row r="93" spans="1:16" s="1" customFormat="1">
      <c r="A93" s="23"/>
      <c r="B93" s="28" t="s">
        <v>109</v>
      </c>
      <c r="C93" s="29">
        <v>600</v>
      </c>
      <c r="D93" s="30">
        <f t="shared" si="22"/>
        <v>60</v>
      </c>
      <c r="E93" s="30">
        <v>7</v>
      </c>
      <c r="F93" s="30">
        <v>30</v>
      </c>
      <c r="G93" s="31">
        <f t="shared" si="23"/>
        <v>97</v>
      </c>
      <c r="H93" s="31">
        <v>94.8</v>
      </c>
      <c r="I93" s="142">
        <v>45826</v>
      </c>
      <c r="J93" s="222">
        <f t="shared" si="19"/>
        <v>2.2000000000000002</v>
      </c>
      <c r="K93" s="31"/>
      <c r="L93" s="106">
        <v>0.2</v>
      </c>
      <c r="M93" s="107"/>
      <c r="N93" s="49">
        <f t="shared" si="21"/>
        <v>0</v>
      </c>
      <c r="O93" s="49"/>
      <c r="P93" s="108">
        <f>SUM(J93:O94)</f>
        <v>2.2000000000000002</v>
      </c>
    </row>
    <row r="94" spans="1:16" s="1" customFormat="1">
      <c r="A94" s="44"/>
      <c r="B94" s="37"/>
      <c r="C94" s="38"/>
      <c r="D94" s="39"/>
      <c r="E94" s="39"/>
      <c r="F94" s="39"/>
      <c r="G94" s="40"/>
      <c r="H94" s="40"/>
      <c r="I94" s="150">
        <v>45826</v>
      </c>
      <c r="J94" s="223"/>
      <c r="K94" s="40"/>
      <c r="L94" s="116">
        <v>-0.2</v>
      </c>
      <c r="M94" s="117"/>
      <c r="N94" s="60"/>
      <c r="O94" s="60"/>
      <c r="P94" s="118"/>
    </row>
    <row r="95" spans="1:16" s="1" customFormat="1">
      <c r="A95" s="44"/>
      <c r="B95" s="199" t="s">
        <v>110</v>
      </c>
      <c r="C95" s="34">
        <v>600</v>
      </c>
      <c r="D95" s="35">
        <f t="shared" si="22"/>
        <v>60</v>
      </c>
      <c r="E95" s="35">
        <v>7</v>
      </c>
      <c r="F95" s="35">
        <v>30</v>
      </c>
      <c r="G95" s="36">
        <f t="shared" si="23"/>
        <v>97</v>
      </c>
      <c r="H95" s="200">
        <v>97</v>
      </c>
      <c r="I95" s="146">
        <v>45826</v>
      </c>
      <c r="J95" s="224">
        <f t="shared" si="19"/>
        <v>0</v>
      </c>
      <c r="K95" s="36"/>
      <c r="L95" s="111"/>
      <c r="M95" s="148"/>
      <c r="N95" s="36">
        <f t="shared" si="21"/>
        <v>0</v>
      </c>
      <c r="O95" s="36"/>
      <c r="P95" s="116">
        <f t="shared" si="24"/>
        <v>0</v>
      </c>
    </row>
    <row r="96" spans="1:16" s="1" customFormat="1">
      <c r="A96" s="23"/>
      <c r="B96" s="46" t="s">
        <v>111</v>
      </c>
      <c r="C96" s="47">
        <v>600</v>
      </c>
      <c r="D96" s="48">
        <f t="shared" si="22"/>
        <v>60</v>
      </c>
      <c r="E96" s="48">
        <v>7</v>
      </c>
      <c r="F96" s="48">
        <v>30</v>
      </c>
      <c r="G96" s="49">
        <f t="shared" si="23"/>
        <v>97</v>
      </c>
      <c r="H96" s="49"/>
      <c r="I96" s="180"/>
      <c r="J96" s="127">
        <f t="shared" si="19"/>
        <v>97</v>
      </c>
      <c r="K96" s="49"/>
      <c r="L96" s="108">
        <v>1.68</v>
      </c>
      <c r="M96" s="107"/>
      <c r="N96" s="49">
        <f>SUM((G96+K96)*M96*0.0003)</f>
        <v>0</v>
      </c>
      <c r="O96" s="49"/>
      <c r="P96" s="141">
        <f t="shared" si="24"/>
        <v>98.68</v>
      </c>
    </row>
    <row r="97" spans="1:16" s="1" customFormat="1">
      <c r="A97" s="23"/>
      <c r="B97" s="201" t="s">
        <v>112</v>
      </c>
      <c r="C97" s="29">
        <v>600</v>
      </c>
      <c r="D97" s="30">
        <f t="shared" si="22"/>
        <v>60</v>
      </c>
      <c r="E97" s="30">
        <v>7</v>
      </c>
      <c r="F97" s="30">
        <v>30</v>
      </c>
      <c r="G97" s="31">
        <f t="shared" si="23"/>
        <v>97</v>
      </c>
      <c r="H97" s="31">
        <v>97</v>
      </c>
      <c r="I97" s="142">
        <v>45821</v>
      </c>
      <c r="J97" s="225">
        <f t="shared" si="19"/>
        <v>0</v>
      </c>
      <c r="K97" s="31">
        <v>2.2599999999999998</v>
      </c>
      <c r="L97" s="106">
        <v>0.1</v>
      </c>
      <c r="M97" s="226"/>
      <c r="N97" s="31">
        <f>SUM(G97*M97*0.0003)</f>
        <v>0</v>
      </c>
      <c r="O97" s="31"/>
      <c r="P97" s="106">
        <f>SUM(J97:O98)</f>
        <v>0</v>
      </c>
    </row>
    <row r="98" spans="1:16" s="1" customFormat="1">
      <c r="A98" s="44"/>
      <c r="B98" s="202"/>
      <c r="C98" s="38"/>
      <c r="D98" s="39"/>
      <c r="E98" s="39"/>
      <c r="F98" s="39"/>
      <c r="G98" s="40"/>
      <c r="H98" s="40"/>
      <c r="I98" s="150">
        <v>45821</v>
      </c>
      <c r="J98" s="177"/>
      <c r="K98" s="40">
        <v>-2.2599999999999998</v>
      </c>
      <c r="L98" s="116">
        <v>-0.1</v>
      </c>
      <c r="M98" s="227"/>
      <c r="N98" s="40"/>
      <c r="O98" s="40"/>
      <c r="P98" s="116"/>
    </row>
    <row r="99" spans="1:16" s="1" customFormat="1">
      <c r="A99" s="44"/>
      <c r="B99" s="75" t="s">
        <v>113</v>
      </c>
      <c r="C99" s="22">
        <v>605</v>
      </c>
      <c r="D99" s="42">
        <f t="shared" si="22"/>
        <v>60.5</v>
      </c>
      <c r="E99" s="42">
        <v>7</v>
      </c>
      <c r="F99" s="42">
        <v>30</v>
      </c>
      <c r="G99" s="43">
        <f t="shared" si="23"/>
        <v>97.5</v>
      </c>
      <c r="H99" s="43"/>
      <c r="I99" s="9"/>
      <c r="J99" s="119">
        <f t="shared" si="19"/>
        <v>97.5</v>
      </c>
      <c r="K99" s="228">
        <v>0.5</v>
      </c>
      <c r="L99" s="113">
        <v>0.02</v>
      </c>
      <c r="M99" s="154"/>
      <c r="N99" s="43">
        <f>SUM(G99*M99*0.0003)</f>
        <v>0</v>
      </c>
      <c r="O99" s="43"/>
      <c r="P99" s="136">
        <f t="shared" si="24"/>
        <v>98.02</v>
      </c>
    </row>
    <row r="100" spans="1:16" s="1" customFormat="1" ht="13.5" customHeight="1">
      <c r="A100" s="50"/>
      <c r="B100" s="76" t="s">
        <v>114</v>
      </c>
      <c r="C100" s="69">
        <v>656</v>
      </c>
      <c r="D100" s="53">
        <f t="shared" si="22"/>
        <v>65.599999999999994</v>
      </c>
      <c r="E100" s="53">
        <v>7</v>
      </c>
      <c r="F100" s="53">
        <v>30</v>
      </c>
      <c r="G100" s="54">
        <f t="shared" si="23"/>
        <v>102.6</v>
      </c>
      <c r="H100" s="54"/>
      <c r="I100" s="159"/>
      <c r="J100" s="160">
        <f t="shared" si="19"/>
        <v>102.6</v>
      </c>
      <c r="K100" s="54"/>
      <c r="L100" s="95"/>
      <c r="M100" s="156"/>
      <c r="N100" s="54">
        <f t="shared" ref="N100:N106" si="25">SUM(G100*M100*0.0003)</f>
        <v>0</v>
      </c>
      <c r="O100" s="54"/>
      <c r="P100" s="95">
        <f t="shared" si="24"/>
        <v>102.6</v>
      </c>
    </row>
    <row r="101" spans="1:16" s="1" customFormat="1">
      <c r="A101" s="203"/>
      <c r="B101" s="75" t="s">
        <v>115</v>
      </c>
      <c r="C101" s="22">
        <v>600</v>
      </c>
      <c r="D101" s="42">
        <f t="shared" si="22"/>
        <v>60</v>
      </c>
      <c r="E101" s="42">
        <v>7</v>
      </c>
      <c r="F101" s="42">
        <v>30</v>
      </c>
      <c r="G101" s="43">
        <f t="shared" si="23"/>
        <v>97</v>
      </c>
      <c r="H101" s="43"/>
      <c r="I101" s="98"/>
      <c r="J101" s="153">
        <f t="shared" si="19"/>
        <v>97</v>
      </c>
      <c r="K101" s="43"/>
      <c r="L101" s="164">
        <v>2.33</v>
      </c>
      <c r="M101" s="124"/>
      <c r="N101" s="43">
        <f t="shared" si="25"/>
        <v>0</v>
      </c>
      <c r="O101" s="43"/>
      <c r="P101" s="95">
        <f t="shared" si="24"/>
        <v>99.33</v>
      </c>
    </row>
    <row r="102" spans="1:16" s="1" customFormat="1">
      <c r="A102" s="203"/>
      <c r="B102" s="61" t="s">
        <v>116</v>
      </c>
      <c r="C102" s="47">
        <v>600</v>
      </c>
      <c r="D102" s="48">
        <f t="shared" si="22"/>
        <v>60</v>
      </c>
      <c r="E102" s="48">
        <v>7</v>
      </c>
      <c r="F102" s="48">
        <v>30</v>
      </c>
      <c r="G102" s="49">
        <f t="shared" si="23"/>
        <v>97</v>
      </c>
      <c r="H102" s="49"/>
      <c r="I102" s="180"/>
      <c r="J102" s="127">
        <f t="shared" si="19"/>
        <v>97</v>
      </c>
      <c r="K102" s="84"/>
      <c r="L102" s="140"/>
      <c r="M102" s="128"/>
      <c r="N102" s="49">
        <f t="shared" si="25"/>
        <v>0</v>
      </c>
      <c r="O102" s="49"/>
      <c r="P102" s="95">
        <f t="shared" si="24"/>
        <v>97</v>
      </c>
    </row>
    <row r="103" spans="1:16" s="1" customFormat="1">
      <c r="A103" s="203"/>
      <c r="B103" s="77" t="s">
        <v>117</v>
      </c>
      <c r="C103" s="204">
        <v>608</v>
      </c>
      <c r="D103" s="205">
        <f t="shared" si="22"/>
        <v>60.8</v>
      </c>
      <c r="E103" s="205">
        <v>7</v>
      </c>
      <c r="F103" s="206">
        <v>30</v>
      </c>
      <c r="G103" s="206">
        <f t="shared" si="23"/>
        <v>97.8</v>
      </c>
      <c r="H103" s="207">
        <v>97.6</v>
      </c>
      <c r="I103" s="229">
        <v>45823</v>
      </c>
      <c r="J103" s="230">
        <f t="shared" si="19"/>
        <v>0.200000000000017</v>
      </c>
      <c r="K103" s="231"/>
      <c r="L103" s="163"/>
      <c r="M103" s="133"/>
      <c r="N103" s="54">
        <f t="shared" si="25"/>
        <v>0</v>
      </c>
      <c r="O103" s="54"/>
      <c r="P103" s="165">
        <f t="shared" si="24"/>
        <v>0.200000000000017</v>
      </c>
    </row>
    <row r="104" spans="1:16" s="1" customFormat="1">
      <c r="A104" s="203"/>
      <c r="B104" s="71" t="s">
        <v>118</v>
      </c>
      <c r="C104" s="22">
        <v>600</v>
      </c>
      <c r="D104" s="42">
        <f t="shared" si="22"/>
        <v>60</v>
      </c>
      <c r="E104" s="42">
        <v>7</v>
      </c>
      <c r="F104" s="42">
        <v>30</v>
      </c>
      <c r="G104" s="43">
        <f t="shared" si="23"/>
        <v>97</v>
      </c>
      <c r="H104" s="43"/>
      <c r="I104" s="232"/>
      <c r="J104" s="153">
        <f t="shared" si="19"/>
        <v>97</v>
      </c>
      <c r="K104" s="43"/>
      <c r="L104" s="123"/>
      <c r="M104" s="124"/>
      <c r="N104" s="43">
        <f t="shared" si="25"/>
        <v>0</v>
      </c>
      <c r="O104" s="43"/>
      <c r="P104" s="95">
        <f t="shared" si="24"/>
        <v>97</v>
      </c>
    </row>
    <row r="105" spans="1:16" s="1" customFormat="1">
      <c r="A105" s="203"/>
      <c r="B105" s="51" t="s">
        <v>119</v>
      </c>
      <c r="C105" s="52">
        <v>600</v>
      </c>
      <c r="D105" s="53">
        <f t="shared" si="22"/>
        <v>60</v>
      </c>
      <c r="E105" s="53">
        <v>7</v>
      </c>
      <c r="F105" s="53">
        <v>30</v>
      </c>
      <c r="G105" s="54">
        <f t="shared" si="23"/>
        <v>97</v>
      </c>
      <c r="H105" s="54"/>
      <c r="I105" s="129"/>
      <c r="J105" s="130">
        <f t="shared" si="19"/>
        <v>97</v>
      </c>
      <c r="K105" s="155">
        <v>-0.2</v>
      </c>
      <c r="L105" s="95"/>
      <c r="M105" s="190"/>
      <c r="N105" s="54">
        <f t="shared" si="25"/>
        <v>0</v>
      </c>
      <c r="O105" s="54"/>
      <c r="P105" s="95">
        <f t="shared" si="24"/>
        <v>96.8</v>
      </c>
    </row>
    <row r="106" spans="1:16" s="1" customFormat="1">
      <c r="A106" s="203"/>
      <c r="B106" s="75" t="s">
        <v>120</v>
      </c>
      <c r="C106" s="4">
        <v>600</v>
      </c>
      <c r="D106" s="42">
        <f t="shared" si="22"/>
        <v>60</v>
      </c>
      <c r="E106" s="42">
        <v>7</v>
      </c>
      <c r="F106" s="42">
        <v>30</v>
      </c>
      <c r="G106" s="43">
        <f t="shared" si="23"/>
        <v>97</v>
      </c>
      <c r="H106" s="43"/>
      <c r="I106" s="98"/>
      <c r="J106" s="153">
        <f t="shared" ref="J106:J112" si="26">SUM(G106-H106)</f>
        <v>97</v>
      </c>
      <c r="K106" s="228">
        <v>0.38</v>
      </c>
      <c r="L106" s="113">
        <v>0.02</v>
      </c>
      <c r="M106" s="124"/>
      <c r="N106" s="43">
        <f t="shared" si="25"/>
        <v>0</v>
      </c>
      <c r="O106" s="43"/>
      <c r="P106" s="95">
        <f t="shared" si="24"/>
        <v>97.4</v>
      </c>
    </row>
    <row r="107" spans="1:16" s="1" customFormat="1">
      <c r="A107" s="203"/>
      <c r="B107" s="77" t="s">
        <v>121</v>
      </c>
      <c r="C107" s="69">
        <v>600</v>
      </c>
      <c r="D107" s="53">
        <f t="shared" si="22"/>
        <v>60</v>
      </c>
      <c r="E107" s="53">
        <v>7</v>
      </c>
      <c r="F107" s="53">
        <v>30</v>
      </c>
      <c r="G107" s="54">
        <f t="shared" si="23"/>
        <v>97</v>
      </c>
      <c r="H107" s="54"/>
      <c r="I107" s="159"/>
      <c r="J107" s="130">
        <f t="shared" si="26"/>
        <v>97</v>
      </c>
      <c r="K107" s="54"/>
      <c r="L107" s="161">
        <v>0.79</v>
      </c>
      <c r="M107" s="156"/>
      <c r="N107" s="54">
        <f>SUM((G107+K107)*M107*0.0003)</f>
        <v>0</v>
      </c>
      <c r="O107" s="54"/>
      <c r="P107" s="95">
        <f t="shared" si="24"/>
        <v>97.79</v>
      </c>
    </row>
    <row r="108" spans="1:16" s="1" customFormat="1">
      <c r="A108" s="50"/>
      <c r="B108" s="81" t="s">
        <v>122</v>
      </c>
      <c r="C108" s="22">
        <v>630</v>
      </c>
      <c r="D108" s="42">
        <f t="shared" si="22"/>
        <v>63</v>
      </c>
      <c r="E108" s="42">
        <v>7</v>
      </c>
      <c r="F108" s="42">
        <v>30</v>
      </c>
      <c r="G108" s="43">
        <f t="shared" si="23"/>
        <v>100</v>
      </c>
      <c r="H108" s="43"/>
      <c r="I108" s="98"/>
      <c r="J108" s="153">
        <f t="shared" si="26"/>
        <v>100</v>
      </c>
      <c r="K108" s="213">
        <v>4.8499999999999996</v>
      </c>
      <c r="L108" s="113">
        <v>0.22</v>
      </c>
      <c r="M108" s="124"/>
      <c r="N108" s="43">
        <f>SUM((G108+K108)*M108*0.0003)</f>
        <v>0</v>
      </c>
      <c r="O108" s="43"/>
      <c r="P108" s="95">
        <f t="shared" si="24"/>
        <v>105.07</v>
      </c>
    </row>
    <row r="109" spans="1:16" s="1" customFormat="1">
      <c r="A109" s="203"/>
      <c r="B109" s="76" t="s">
        <v>123</v>
      </c>
      <c r="C109" s="52">
        <v>600</v>
      </c>
      <c r="D109" s="53">
        <f t="shared" si="22"/>
        <v>60</v>
      </c>
      <c r="E109" s="53">
        <v>7</v>
      </c>
      <c r="F109" s="53">
        <v>30</v>
      </c>
      <c r="G109" s="54">
        <f t="shared" si="23"/>
        <v>97</v>
      </c>
      <c r="H109" s="54"/>
      <c r="I109" s="159"/>
      <c r="J109" s="130">
        <f t="shared" si="26"/>
        <v>97</v>
      </c>
      <c r="K109" s="54"/>
      <c r="L109" s="95"/>
      <c r="M109" s="156"/>
      <c r="N109" s="78">
        <f>SUM(G109*M109*0.0003)</f>
        <v>0</v>
      </c>
      <c r="O109" s="78"/>
      <c r="P109" s="95">
        <f t="shared" si="24"/>
        <v>97</v>
      </c>
    </row>
    <row r="110" spans="1:16" s="1" customFormat="1">
      <c r="A110" s="203"/>
      <c r="B110" s="71" t="s">
        <v>124</v>
      </c>
      <c r="C110" s="22">
        <v>600</v>
      </c>
      <c r="D110" s="42">
        <f t="shared" si="22"/>
        <v>60</v>
      </c>
      <c r="E110" s="42">
        <v>7</v>
      </c>
      <c r="F110" s="42">
        <v>30</v>
      </c>
      <c r="G110" s="43">
        <f t="shared" si="23"/>
        <v>97</v>
      </c>
      <c r="H110" s="43"/>
      <c r="I110" s="9"/>
      <c r="J110" s="153">
        <f t="shared" si="26"/>
        <v>97</v>
      </c>
      <c r="K110" s="43"/>
      <c r="L110" s="123"/>
      <c r="M110" s="112"/>
      <c r="N110" s="43">
        <f>SUM(G110*M110*0.0003)</f>
        <v>0</v>
      </c>
      <c r="O110" s="43"/>
      <c r="P110" s="95">
        <f t="shared" si="24"/>
        <v>97</v>
      </c>
    </row>
    <row r="111" spans="1:16" s="1" customFormat="1">
      <c r="A111" s="23"/>
      <c r="B111" s="76" t="s">
        <v>125</v>
      </c>
      <c r="C111" s="52">
        <v>600</v>
      </c>
      <c r="D111" s="53">
        <f t="shared" si="22"/>
        <v>60</v>
      </c>
      <c r="E111" s="53">
        <v>7</v>
      </c>
      <c r="F111" s="53">
        <v>30</v>
      </c>
      <c r="G111" s="54">
        <f t="shared" si="23"/>
        <v>97</v>
      </c>
      <c r="H111" s="54"/>
      <c r="I111" s="159"/>
      <c r="J111" s="130">
        <f t="shared" si="26"/>
        <v>97</v>
      </c>
      <c r="K111" s="78"/>
      <c r="L111" s="132"/>
      <c r="M111" s="190"/>
      <c r="N111" s="54">
        <f>SUM(G111*M111*0.0003)</f>
        <v>0</v>
      </c>
      <c r="O111" s="54"/>
      <c r="P111" s="95">
        <f t="shared" si="24"/>
        <v>97</v>
      </c>
    </row>
    <row r="112" spans="1:16" s="1" customFormat="1">
      <c r="A112" s="23"/>
      <c r="B112" s="4" t="s">
        <v>126</v>
      </c>
      <c r="C112" s="4">
        <v>600</v>
      </c>
      <c r="D112" s="42">
        <f>(SUM(C112:C113))*0.1</f>
        <v>120.1</v>
      </c>
      <c r="E112" s="42">
        <v>7</v>
      </c>
      <c r="F112" s="72">
        <v>60</v>
      </c>
      <c r="G112" s="43">
        <f>SUM(D112:F113)</f>
        <v>187.1</v>
      </c>
      <c r="H112" s="43"/>
      <c r="I112" s="9"/>
      <c r="J112" s="153">
        <f t="shared" si="26"/>
        <v>187.1</v>
      </c>
      <c r="K112" s="43"/>
      <c r="L112" s="123"/>
      <c r="M112" s="112"/>
      <c r="N112" s="43">
        <f>SUM(G112*M112*0.0003)</f>
        <v>0</v>
      </c>
      <c r="O112" s="43"/>
      <c r="P112" s="123">
        <f>SUM(J112:O113)</f>
        <v>187.1</v>
      </c>
    </row>
    <row r="113" spans="1:16" s="1" customFormat="1">
      <c r="A113" s="44"/>
      <c r="B113" s="57" t="s">
        <v>127</v>
      </c>
      <c r="C113" s="57">
        <v>601</v>
      </c>
      <c r="D113" s="58"/>
      <c r="E113" s="58"/>
      <c r="F113" s="59"/>
      <c r="G113" s="60"/>
      <c r="H113" s="60"/>
      <c r="I113" s="134"/>
      <c r="J113" s="171"/>
      <c r="K113" s="60"/>
      <c r="L113" s="136"/>
      <c r="M113" s="117"/>
      <c r="N113" s="60"/>
      <c r="O113" s="60"/>
      <c r="P113" s="125"/>
    </row>
    <row r="114" spans="1:16" s="1" customFormat="1">
      <c r="A114" s="44"/>
      <c r="B114" s="75" t="s">
        <v>128</v>
      </c>
      <c r="C114" s="22">
        <v>600</v>
      </c>
      <c r="D114" s="42">
        <f>SUM(C114*0.1)</f>
        <v>60</v>
      </c>
      <c r="E114" s="42">
        <v>7</v>
      </c>
      <c r="F114" s="42">
        <v>30</v>
      </c>
      <c r="G114" s="43">
        <f>SUM(D114:F114)</f>
        <v>97</v>
      </c>
      <c r="H114" s="43"/>
      <c r="I114" s="98"/>
      <c r="J114" s="127">
        <f>SUM(G114-H114)</f>
        <v>97</v>
      </c>
      <c r="K114" s="189">
        <v>194</v>
      </c>
      <c r="L114" s="108">
        <v>13.8</v>
      </c>
      <c r="M114" s="124"/>
      <c r="N114" s="43">
        <f>SUM(G114*M114*0.0003)</f>
        <v>0</v>
      </c>
      <c r="O114" s="43"/>
      <c r="P114" s="95">
        <f>SUM(J114:O114)</f>
        <v>304.8</v>
      </c>
    </row>
    <row r="115" spans="1:16" s="1" customFormat="1">
      <c r="A115" s="203"/>
      <c r="B115" s="51" t="s">
        <v>129</v>
      </c>
      <c r="C115" s="52">
        <v>625</v>
      </c>
      <c r="D115" s="53">
        <f>SUM(C115*0.1)</f>
        <v>62.5</v>
      </c>
      <c r="E115" s="53">
        <v>7</v>
      </c>
      <c r="F115" s="53">
        <v>30</v>
      </c>
      <c r="G115" s="54">
        <f>SUM(D115:F115)</f>
        <v>99.5</v>
      </c>
      <c r="H115" s="54"/>
      <c r="I115" s="188"/>
      <c r="J115" s="130">
        <f>SUM(G115-H115)</f>
        <v>99.5</v>
      </c>
      <c r="K115" s="155">
        <v>-53</v>
      </c>
      <c r="L115" s="95"/>
      <c r="M115" s="190"/>
      <c r="N115" s="54">
        <f>SUM(G115*M115*0.0003)</f>
        <v>0</v>
      </c>
      <c r="O115" s="54"/>
      <c r="P115" s="95">
        <f>SUM(J115:O115)</f>
        <v>46.5</v>
      </c>
    </row>
    <row r="116" spans="1:16" s="1" customFormat="1">
      <c r="A116" s="50"/>
      <c r="B116" s="81" t="s">
        <v>130</v>
      </c>
      <c r="C116" s="22">
        <v>608</v>
      </c>
      <c r="D116" s="42">
        <f>SUM(C116*0.1)</f>
        <v>60.8</v>
      </c>
      <c r="E116" s="42">
        <v>7</v>
      </c>
      <c r="F116" s="42">
        <v>30</v>
      </c>
      <c r="G116" s="43">
        <f>SUM(D116:F116)-90</f>
        <v>7.8000000000000096</v>
      </c>
      <c r="H116" s="43"/>
      <c r="I116" s="98"/>
      <c r="J116" s="153">
        <f>SUM(G116-H116)</f>
        <v>7.8000000000000096</v>
      </c>
      <c r="K116" s="43"/>
      <c r="L116" s="113">
        <v>1.47</v>
      </c>
      <c r="M116" s="124"/>
      <c r="N116" s="43">
        <f>SUM(G116*M116*0.0003)</f>
        <v>0</v>
      </c>
      <c r="O116" s="43"/>
      <c r="P116" s="95">
        <f>SUM(J116:O116)</f>
        <v>9.2700000000000102</v>
      </c>
    </row>
    <row r="117" spans="1:16" s="1" customFormat="1">
      <c r="A117" s="55"/>
      <c r="B117" s="76" t="s">
        <v>131</v>
      </c>
      <c r="C117" s="52">
        <v>622</v>
      </c>
      <c r="D117" s="53">
        <f>SUM(C117*0.1)</f>
        <v>62.2</v>
      </c>
      <c r="E117" s="53">
        <v>7</v>
      </c>
      <c r="F117" s="53">
        <v>30</v>
      </c>
      <c r="G117" s="54">
        <f>SUM(D117:F117)</f>
        <v>99.2</v>
      </c>
      <c r="H117" s="54"/>
      <c r="I117" s="159"/>
      <c r="J117" s="130">
        <f>SUM(G117-H117)</f>
        <v>99.2</v>
      </c>
      <c r="K117" s="54"/>
      <c r="L117" s="95"/>
      <c r="M117" s="133"/>
      <c r="N117" s="54">
        <f>SUM(G117*M117*0.0003)</f>
        <v>0</v>
      </c>
      <c r="O117" s="54"/>
      <c r="P117" s="95">
        <f>SUM(J117:O117)</f>
        <v>99.2</v>
      </c>
    </row>
    <row r="118" spans="1:16" s="1" customFormat="1">
      <c r="A118" s="23"/>
      <c r="B118" s="33" t="s">
        <v>132</v>
      </c>
      <c r="C118" s="22">
        <v>652</v>
      </c>
      <c r="D118" s="42">
        <f>(SUM(C118:C120))*0.1</f>
        <v>199.2</v>
      </c>
      <c r="E118" s="42">
        <v>7</v>
      </c>
      <c r="F118" s="42">
        <v>90</v>
      </c>
      <c r="G118" s="43">
        <f>SUM(D118:F118)</f>
        <v>296.2</v>
      </c>
      <c r="H118" s="43"/>
      <c r="I118" s="98"/>
      <c r="J118" s="153">
        <f>SUM(G118-H118)</f>
        <v>296.2</v>
      </c>
      <c r="K118" s="73"/>
      <c r="L118" s="164">
        <v>1.81</v>
      </c>
      <c r="M118" s="124"/>
      <c r="N118" s="43">
        <f>SUM(G118*M118*0.0003)</f>
        <v>0</v>
      </c>
      <c r="O118" s="43"/>
      <c r="P118" s="123">
        <f>SUM(J118:O120)</f>
        <v>298.01</v>
      </c>
    </row>
    <row r="119" spans="1:16" s="1" customFormat="1">
      <c r="A119" s="32"/>
      <c r="B119" s="33" t="s">
        <v>133</v>
      </c>
      <c r="C119" s="22">
        <v>600</v>
      </c>
      <c r="D119" s="42"/>
      <c r="E119" s="42"/>
      <c r="F119" s="43"/>
      <c r="G119" s="43"/>
      <c r="H119" s="43"/>
      <c r="I119" s="98"/>
      <c r="J119" s="153"/>
      <c r="K119" s="43"/>
      <c r="L119" s="113"/>
      <c r="M119" s="124"/>
      <c r="N119" s="43"/>
      <c r="O119" s="43"/>
      <c r="P119" s="123"/>
    </row>
    <row r="120" spans="1:16" s="1" customFormat="1">
      <c r="A120" s="32"/>
      <c r="B120" s="33" t="s">
        <v>134</v>
      </c>
      <c r="C120" s="22">
        <v>740</v>
      </c>
      <c r="D120" s="42"/>
      <c r="E120" s="42"/>
      <c r="F120" s="43"/>
      <c r="G120" s="43"/>
      <c r="H120" s="43"/>
      <c r="I120" s="98"/>
      <c r="J120" s="153"/>
      <c r="K120" s="43"/>
      <c r="L120" s="113"/>
      <c r="M120" s="124"/>
      <c r="N120" s="43"/>
      <c r="O120" s="43"/>
      <c r="P120" s="123"/>
    </row>
    <row r="121" spans="1:16" s="1" customFormat="1">
      <c r="A121" s="195"/>
      <c r="B121" s="90" t="s">
        <v>135</v>
      </c>
      <c r="C121" s="29">
        <v>600</v>
      </c>
      <c r="D121" s="30">
        <f t="shared" ref="D121:D145" si="27">SUM(C121*0.1)</f>
        <v>60</v>
      </c>
      <c r="E121" s="30">
        <v>7</v>
      </c>
      <c r="F121" s="30">
        <v>30</v>
      </c>
      <c r="G121" s="31">
        <f>SUM(D121:F121)</f>
        <v>97</v>
      </c>
      <c r="H121" s="31">
        <v>93.24</v>
      </c>
      <c r="I121" s="142">
        <v>45811</v>
      </c>
      <c r="J121" s="233">
        <f>SUM(G121-H121)</f>
        <v>3.76</v>
      </c>
      <c r="K121" s="31">
        <v>3.6</v>
      </c>
      <c r="L121" s="106">
        <v>0.16</v>
      </c>
      <c r="M121" s="186"/>
      <c r="N121" s="49">
        <f>SUM(G121*M121*0.0003)</f>
        <v>0</v>
      </c>
      <c r="O121" s="49"/>
      <c r="P121" s="108">
        <f>SUM(J121:O122)</f>
        <v>3.76</v>
      </c>
    </row>
    <row r="122" spans="1:16" s="1" customFormat="1">
      <c r="A122" s="197"/>
      <c r="B122" s="198"/>
      <c r="C122" s="38"/>
      <c r="D122" s="39"/>
      <c r="E122" s="39"/>
      <c r="F122" s="39"/>
      <c r="G122" s="40"/>
      <c r="H122" s="40"/>
      <c r="I122" s="150">
        <v>45811</v>
      </c>
      <c r="J122" s="234"/>
      <c r="K122" s="40">
        <v>-3.6</v>
      </c>
      <c r="L122" s="116">
        <v>-0.16</v>
      </c>
      <c r="M122" s="212"/>
      <c r="N122" s="60"/>
      <c r="O122" s="60"/>
      <c r="P122" s="118"/>
    </row>
    <row r="123" spans="1:16" s="1" customFormat="1" ht="12" customHeight="1">
      <c r="A123" s="44"/>
      <c r="B123" s="89" t="s">
        <v>136</v>
      </c>
      <c r="C123" s="22">
        <v>600</v>
      </c>
      <c r="D123" s="42">
        <f>SUM(C123*0.1)</f>
        <v>60</v>
      </c>
      <c r="E123" s="42">
        <v>7</v>
      </c>
      <c r="F123" s="42">
        <v>30</v>
      </c>
      <c r="G123" s="43">
        <f>SUM(D123:F123)-30</f>
        <v>67</v>
      </c>
      <c r="H123" s="43"/>
      <c r="I123" s="98"/>
      <c r="J123" s="153">
        <f t="shared" ref="J123:J129" si="28">SUM(G123-H123)</f>
        <v>67</v>
      </c>
      <c r="K123" s="120">
        <v>-1.33</v>
      </c>
      <c r="L123" s="158"/>
      <c r="M123" s="124"/>
      <c r="N123" s="43">
        <f>SUM(J123*M123*0.0003)</f>
        <v>0</v>
      </c>
      <c r="O123" s="43"/>
      <c r="P123" s="136">
        <f t="shared" ref="P123:P134" si="29">SUM(J123:O123)</f>
        <v>65.67</v>
      </c>
    </row>
    <row r="124" spans="1:16" s="1" customFormat="1">
      <c r="A124" s="203"/>
      <c r="B124" s="91" t="s">
        <v>137</v>
      </c>
      <c r="C124" s="52">
        <v>600</v>
      </c>
      <c r="D124" s="53">
        <f t="shared" si="27"/>
        <v>60</v>
      </c>
      <c r="E124" s="53">
        <v>7</v>
      </c>
      <c r="F124" s="53">
        <v>30</v>
      </c>
      <c r="G124" s="54">
        <f>SUM(D124:F124)</f>
        <v>97</v>
      </c>
      <c r="H124" s="54"/>
      <c r="I124" s="129"/>
      <c r="J124" s="130">
        <f t="shared" si="28"/>
        <v>97</v>
      </c>
      <c r="K124" s="54"/>
      <c r="L124" s="95"/>
      <c r="M124" s="133"/>
      <c r="N124" s="54">
        <f>SUM(G124*M124*0.0003)</f>
        <v>0</v>
      </c>
      <c r="O124" s="54"/>
      <c r="P124" s="95">
        <f t="shared" si="29"/>
        <v>97</v>
      </c>
    </row>
    <row r="125" spans="1:16" s="1" customFormat="1">
      <c r="A125" s="203"/>
      <c r="B125" s="89" t="s">
        <v>138</v>
      </c>
      <c r="C125" s="22">
        <v>600</v>
      </c>
      <c r="D125" s="42">
        <f t="shared" si="27"/>
        <v>60</v>
      </c>
      <c r="E125" s="42">
        <v>7</v>
      </c>
      <c r="F125" s="42">
        <v>30</v>
      </c>
      <c r="G125" s="43">
        <f t="shared" ref="G125:G135" si="30">SUM(D125:F125)</f>
        <v>97</v>
      </c>
      <c r="H125" s="43"/>
      <c r="I125" s="98"/>
      <c r="J125" s="153">
        <f t="shared" si="28"/>
        <v>97</v>
      </c>
      <c r="K125" s="43"/>
      <c r="L125" s="123"/>
      <c r="M125" s="124"/>
      <c r="N125" s="43">
        <f>SUM(G125*M125*0.0003)</f>
        <v>0</v>
      </c>
      <c r="O125" s="43"/>
      <c r="P125" s="95">
        <f t="shared" si="29"/>
        <v>97</v>
      </c>
    </row>
    <row r="126" spans="1:16" s="1" customFormat="1">
      <c r="A126" s="203"/>
      <c r="B126" s="76" t="s">
        <v>139</v>
      </c>
      <c r="C126" s="52">
        <v>600</v>
      </c>
      <c r="D126" s="53">
        <f t="shared" si="27"/>
        <v>60</v>
      </c>
      <c r="E126" s="53">
        <v>7</v>
      </c>
      <c r="F126" s="53">
        <v>30</v>
      </c>
      <c r="G126" s="54">
        <f t="shared" si="30"/>
        <v>97</v>
      </c>
      <c r="H126" s="54"/>
      <c r="I126" s="159"/>
      <c r="J126" s="130">
        <f t="shared" si="28"/>
        <v>97</v>
      </c>
      <c r="K126" s="78"/>
      <c r="L126" s="132"/>
      <c r="M126" s="156"/>
      <c r="N126" s="54">
        <f>SUM(G126*M126*0.0003)</f>
        <v>0</v>
      </c>
      <c r="O126" s="54"/>
      <c r="P126" s="95">
        <f t="shared" si="29"/>
        <v>97</v>
      </c>
    </row>
    <row r="127" spans="1:16" s="1" customFormat="1">
      <c r="A127" s="203"/>
      <c r="B127" s="71" t="s">
        <v>140</v>
      </c>
      <c r="C127" s="4">
        <v>605</v>
      </c>
      <c r="D127" s="42">
        <f t="shared" si="27"/>
        <v>60.5</v>
      </c>
      <c r="E127" s="42">
        <v>7</v>
      </c>
      <c r="F127" s="42">
        <v>30</v>
      </c>
      <c r="G127" s="43">
        <f t="shared" si="30"/>
        <v>97.5</v>
      </c>
      <c r="H127" s="43"/>
      <c r="I127" s="9"/>
      <c r="J127" s="153">
        <f t="shared" si="28"/>
        <v>97.5</v>
      </c>
      <c r="K127" s="43"/>
      <c r="L127" s="123"/>
      <c r="M127" s="154"/>
      <c r="N127" s="43">
        <f>SUM(G127*M127*0.0003)</f>
        <v>0</v>
      </c>
      <c r="O127" s="43"/>
      <c r="P127" s="95">
        <f t="shared" si="29"/>
        <v>97.5</v>
      </c>
    </row>
    <row r="128" spans="1:16" s="1" customFormat="1">
      <c r="A128" s="203"/>
      <c r="B128" s="91" t="s">
        <v>141</v>
      </c>
      <c r="C128" s="52">
        <v>645</v>
      </c>
      <c r="D128" s="53">
        <f t="shared" si="27"/>
        <v>64.5</v>
      </c>
      <c r="E128" s="53">
        <v>7</v>
      </c>
      <c r="F128" s="53">
        <v>30</v>
      </c>
      <c r="G128" s="54">
        <f t="shared" si="30"/>
        <v>101.5</v>
      </c>
      <c r="H128" s="54"/>
      <c r="I128" s="129"/>
      <c r="J128" s="130">
        <f t="shared" si="28"/>
        <v>101.5</v>
      </c>
      <c r="K128" s="54"/>
      <c r="L128" s="95"/>
      <c r="M128" s="190"/>
      <c r="N128" s="235">
        <f>SUM(G128*M128*0.0003)</f>
        <v>0</v>
      </c>
      <c r="O128" s="235"/>
      <c r="P128" s="95">
        <f t="shared" si="29"/>
        <v>101.5</v>
      </c>
    </row>
    <row r="129" spans="1:16" s="1" customFormat="1">
      <c r="A129" s="203"/>
      <c r="B129" s="51" t="s">
        <v>142</v>
      </c>
      <c r="C129" s="52">
        <v>600</v>
      </c>
      <c r="D129" s="53">
        <f t="shared" si="27"/>
        <v>60</v>
      </c>
      <c r="E129" s="53">
        <v>7</v>
      </c>
      <c r="F129" s="53">
        <v>30</v>
      </c>
      <c r="G129" s="54">
        <f t="shared" si="30"/>
        <v>97</v>
      </c>
      <c r="H129" s="54"/>
      <c r="I129" s="241"/>
      <c r="J129" s="78">
        <f t="shared" si="28"/>
        <v>97</v>
      </c>
      <c r="K129" s="155">
        <v>-36.25</v>
      </c>
      <c r="L129" s="95"/>
      <c r="M129" s="133"/>
      <c r="N129" s="54">
        <f>SUM((G129+K129)*M129*0.0003)</f>
        <v>0</v>
      </c>
      <c r="O129" s="54"/>
      <c r="P129" s="95">
        <f t="shared" si="29"/>
        <v>60.75</v>
      </c>
    </row>
    <row r="130" spans="1:16" s="1" customFormat="1">
      <c r="A130" s="203"/>
      <c r="B130" s="81" t="s">
        <v>143</v>
      </c>
      <c r="C130" s="22">
        <v>606</v>
      </c>
      <c r="D130" s="42">
        <f t="shared" si="27"/>
        <v>60.6</v>
      </c>
      <c r="E130" s="42">
        <v>7</v>
      </c>
      <c r="F130" s="42">
        <v>30</v>
      </c>
      <c r="G130" s="43">
        <f t="shared" si="30"/>
        <v>97.6</v>
      </c>
      <c r="H130" s="43"/>
      <c r="I130" s="98"/>
      <c r="J130" s="153">
        <f t="shared" ref="J130:J137" si="31">SUM(G130-H130)</f>
        <v>97.6</v>
      </c>
      <c r="K130" s="73"/>
      <c r="L130" s="113">
        <v>0.75</v>
      </c>
      <c r="M130" s="124"/>
      <c r="N130" s="43">
        <f>SUM(J130*M130*0.0003)</f>
        <v>0</v>
      </c>
      <c r="O130" s="43"/>
      <c r="P130" s="95">
        <f t="shared" si="29"/>
        <v>98.35</v>
      </c>
    </row>
    <row r="131" spans="1:16" s="1" customFormat="1">
      <c r="A131" s="203"/>
      <c r="B131" s="76" t="s">
        <v>144</v>
      </c>
      <c r="C131" s="69">
        <v>620</v>
      </c>
      <c r="D131" s="53">
        <f t="shared" si="27"/>
        <v>62</v>
      </c>
      <c r="E131" s="53">
        <v>7</v>
      </c>
      <c r="F131" s="53">
        <v>30</v>
      </c>
      <c r="G131" s="54">
        <f t="shared" si="30"/>
        <v>99</v>
      </c>
      <c r="H131" s="54"/>
      <c r="I131" s="129"/>
      <c r="J131" s="130">
        <f t="shared" si="31"/>
        <v>99</v>
      </c>
      <c r="K131" s="54"/>
      <c r="L131" s="95"/>
      <c r="M131" s="156"/>
      <c r="N131" s="54">
        <f>SUM(G131*M131*0.0003)</f>
        <v>0</v>
      </c>
      <c r="O131" s="54"/>
      <c r="P131" s="95">
        <f t="shared" si="29"/>
        <v>99</v>
      </c>
    </row>
    <row r="132" spans="1:16" s="1" customFormat="1">
      <c r="A132" s="203"/>
      <c r="B132" s="77" t="s">
        <v>145</v>
      </c>
      <c r="C132" s="52">
        <v>595</v>
      </c>
      <c r="D132" s="53">
        <f t="shared" si="27"/>
        <v>59.5</v>
      </c>
      <c r="E132" s="53">
        <v>7</v>
      </c>
      <c r="F132" s="53">
        <v>30</v>
      </c>
      <c r="G132" s="54">
        <f>SUM(D132:F132)-30</f>
        <v>66.5</v>
      </c>
      <c r="H132" s="54"/>
      <c r="I132" s="159"/>
      <c r="J132" s="130">
        <f t="shared" si="31"/>
        <v>66.5</v>
      </c>
      <c r="K132" s="54"/>
      <c r="L132" s="165">
        <v>0.55000000000000004</v>
      </c>
      <c r="M132" s="133"/>
      <c r="N132" s="54">
        <f>SUM(G132*M132*0.0003)</f>
        <v>0</v>
      </c>
      <c r="O132" s="54"/>
      <c r="P132" s="95">
        <f t="shared" si="29"/>
        <v>67.05</v>
      </c>
    </row>
    <row r="133" spans="1:16" s="1" customFormat="1">
      <c r="A133" s="203"/>
      <c r="B133" s="71" t="s">
        <v>146</v>
      </c>
      <c r="C133" s="4">
        <v>601</v>
      </c>
      <c r="D133" s="72">
        <f t="shared" si="27"/>
        <v>60.1</v>
      </c>
      <c r="E133" s="72">
        <v>7</v>
      </c>
      <c r="F133" s="72">
        <v>30</v>
      </c>
      <c r="G133" s="72">
        <f t="shared" si="30"/>
        <v>97.1</v>
      </c>
      <c r="H133" s="73"/>
      <c r="I133" s="9"/>
      <c r="J133" s="153">
        <f t="shared" si="31"/>
        <v>97.1</v>
      </c>
      <c r="K133" s="73"/>
      <c r="L133" s="158"/>
      <c r="M133" s="112"/>
      <c r="N133" s="73">
        <f>SUM(G133*M133*0.0003)</f>
        <v>0</v>
      </c>
      <c r="O133" s="73"/>
      <c r="P133" s="95">
        <f t="shared" si="29"/>
        <v>97.1</v>
      </c>
    </row>
    <row r="134" spans="1:16" s="1" customFormat="1" ht="13.5" customHeight="1">
      <c r="A134" s="23"/>
      <c r="B134" s="61" t="s">
        <v>147</v>
      </c>
      <c r="C134" s="87">
        <v>580</v>
      </c>
      <c r="D134" s="83">
        <f t="shared" si="27"/>
        <v>58</v>
      </c>
      <c r="E134" s="48">
        <v>7</v>
      </c>
      <c r="F134" s="83">
        <v>30</v>
      </c>
      <c r="G134" s="83">
        <f t="shared" si="30"/>
        <v>95</v>
      </c>
      <c r="H134" s="84"/>
      <c r="I134" s="180"/>
      <c r="J134" s="242">
        <f t="shared" si="31"/>
        <v>95</v>
      </c>
      <c r="K134" s="84"/>
      <c r="L134" s="140"/>
      <c r="M134" s="107"/>
      <c r="N134" s="49">
        <f>SUM(H134*M134*0.0003)</f>
        <v>0</v>
      </c>
      <c r="O134" s="49"/>
      <c r="P134" s="95">
        <f t="shared" si="29"/>
        <v>95</v>
      </c>
    </row>
    <row r="135" spans="1:16" s="1" customFormat="1">
      <c r="A135" s="23"/>
      <c r="B135" s="87" t="s">
        <v>148</v>
      </c>
      <c r="C135" s="47">
        <v>879</v>
      </c>
      <c r="D135" s="48">
        <f t="shared" si="27"/>
        <v>87.9</v>
      </c>
      <c r="E135" s="48">
        <v>7</v>
      </c>
      <c r="F135" s="48">
        <v>30</v>
      </c>
      <c r="G135" s="49">
        <f t="shared" si="30"/>
        <v>124.9</v>
      </c>
      <c r="H135" s="49"/>
      <c r="I135" s="180"/>
      <c r="J135" s="127">
        <f t="shared" si="31"/>
        <v>124.9</v>
      </c>
      <c r="K135" s="243">
        <v>6.65</v>
      </c>
      <c r="L135" s="106">
        <v>4.46</v>
      </c>
      <c r="M135" s="186"/>
      <c r="N135" s="49">
        <f>SUM(G135*M135*0.0003)</f>
        <v>0</v>
      </c>
      <c r="O135" s="49"/>
      <c r="P135" s="123">
        <f>SUM(J135:O136)</f>
        <v>124.9</v>
      </c>
    </row>
    <row r="136" spans="1:16" s="1" customFormat="1">
      <c r="A136" s="44"/>
      <c r="B136" s="57"/>
      <c r="C136" s="82"/>
      <c r="D136" s="58"/>
      <c r="E136" s="58"/>
      <c r="F136" s="58"/>
      <c r="G136" s="60"/>
      <c r="H136" s="60"/>
      <c r="I136" s="150">
        <v>45747</v>
      </c>
      <c r="J136" s="171"/>
      <c r="K136" s="244">
        <v>-6.65</v>
      </c>
      <c r="L136" s="116">
        <v>-4.46</v>
      </c>
      <c r="M136" s="212"/>
      <c r="N136" s="60"/>
      <c r="O136" s="60"/>
      <c r="P136" s="125"/>
    </row>
    <row r="137" spans="1:16" s="1" customFormat="1">
      <c r="A137" s="45"/>
      <c r="B137" s="81" t="s">
        <v>149</v>
      </c>
      <c r="C137" s="22">
        <v>712</v>
      </c>
      <c r="D137" s="42">
        <f t="shared" si="27"/>
        <v>71.2</v>
      </c>
      <c r="E137" s="42">
        <v>7</v>
      </c>
      <c r="F137" s="42">
        <v>30</v>
      </c>
      <c r="G137" s="43">
        <f>SUM(D137:F137)</f>
        <v>108.2</v>
      </c>
      <c r="H137" s="43"/>
      <c r="I137" s="98"/>
      <c r="J137" s="153">
        <f t="shared" si="31"/>
        <v>108.2</v>
      </c>
      <c r="K137" s="43"/>
      <c r="L137" s="166">
        <v>7.0000000000000007E-2</v>
      </c>
      <c r="M137" s="124"/>
      <c r="N137" s="43">
        <f>SUM((G137+K137)*M137*0.0003)</f>
        <v>0</v>
      </c>
      <c r="O137" s="43"/>
      <c r="P137" s="95">
        <f t="shared" ref="P137:P155" si="32">SUM(J137:O137)</f>
        <v>108.27</v>
      </c>
    </row>
    <row r="138" spans="1:16" s="1" customFormat="1">
      <c r="A138" s="50"/>
      <c r="B138" s="77" t="s">
        <v>150</v>
      </c>
      <c r="C138" s="69">
        <v>1146</v>
      </c>
      <c r="D138" s="70">
        <f t="shared" si="27"/>
        <v>114.6</v>
      </c>
      <c r="E138" s="70">
        <v>7</v>
      </c>
      <c r="F138" s="70">
        <v>30</v>
      </c>
      <c r="G138" s="70">
        <f>SUM(D138:F138)</f>
        <v>151.6</v>
      </c>
      <c r="H138" s="78"/>
      <c r="I138" s="159"/>
      <c r="J138" s="130">
        <f t="shared" ref="J138:J146" si="33">SUM(G138-H138)</f>
        <v>151.6</v>
      </c>
      <c r="K138" s="78"/>
      <c r="L138" s="161">
        <v>0.86</v>
      </c>
      <c r="M138" s="156"/>
      <c r="N138" s="78">
        <f t="shared" ref="N138:N146" si="34">SUM(G138*M138*0.0003)</f>
        <v>0</v>
      </c>
      <c r="O138" s="78"/>
      <c r="P138" s="95">
        <f t="shared" si="32"/>
        <v>152.46</v>
      </c>
    </row>
    <row r="139" spans="1:16" s="1" customFormat="1">
      <c r="A139" s="50"/>
      <c r="B139" s="236" t="s">
        <v>151</v>
      </c>
      <c r="C139" s="4">
        <v>570</v>
      </c>
      <c r="D139" s="72">
        <f t="shared" si="27"/>
        <v>57</v>
      </c>
      <c r="E139" s="72">
        <v>7</v>
      </c>
      <c r="F139" s="72">
        <v>30</v>
      </c>
      <c r="G139" s="72">
        <f>SUM(D139:F139)-30</f>
        <v>64</v>
      </c>
      <c r="H139" s="73"/>
      <c r="I139" s="9"/>
      <c r="J139" s="153">
        <f t="shared" si="33"/>
        <v>64</v>
      </c>
      <c r="K139" s="245">
        <v>-0.05</v>
      </c>
      <c r="L139" s="158"/>
      <c r="M139" s="112"/>
      <c r="N139" s="43">
        <f t="shared" si="34"/>
        <v>0</v>
      </c>
      <c r="O139" s="43"/>
      <c r="P139" s="95">
        <f t="shared" si="32"/>
        <v>63.95</v>
      </c>
    </row>
    <row r="140" spans="1:16" s="1" customFormat="1">
      <c r="A140" s="50"/>
      <c r="B140" s="77" t="s">
        <v>152</v>
      </c>
      <c r="C140" s="69">
        <v>531</v>
      </c>
      <c r="D140" s="53">
        <f t="shared" si="27"/>
        <v>53.1</v>
      </c>
      <c r="E140" s="53">
        <v>7</v>
      </c>
      <c r="F140" s="53">
        <v>30</v>
      </c>
      <c r="G140" s="54">
        <f t="shared" ref="G140:G146" si="35">SUM(D140:F140)</f>
        <v>90.1</v>
      </c>
      <c r="H140" s="54"/>
      <c r="I140" s="159"/>
      <c r="J140" s="181">
        <f t="shared" si="33"/>
        <v>90.1</v>
      </c>
      <c r="K140" s="54"/>
      <c r="L140" s="161">
        <v>2.11</v>
      </c>
      <c r="M140" s="156"/>
      <c r="N140" s="54">
        <f t="shared" si="34"/>
        <v>0</v>
      </c>
      <c r="O140" s="54"/>
      <c r="P140" s="95">
        <f t="shared" si="32"/>
        <v>92.21</v>
      </c>
    </row>
    <row r="141" spans="1:16" s="1" customFormat="1">
      <c r="A141" s="50"/>
      <c r="B141" s="75" t="s">
        <v>153</v>
      </c>
      <c r="C141" s="22">
        <v>930</v>
      </c>
      <c r="D141" s="42">
        <f t="shared" si="27"/>
        <v>93</v>
      </c>
      <c r="E141" s="42">
        <v>7</v>
      </c>
      <c r="F141" s="42">
        <v>30</v>
      </c>
      <c r="G141" s="43">
        <f t="shared" si="35"/>
        <v>130</v>
      </c>
      <c r="H141" s="43"/>
      <c r="I141" s="98"/>
      <c r="J141" s="119">
        <f t="shared" si="33"/>
        <v>130</v>
      </c>
      <c r="K141" s="43"/>
      <c r="L141" s="164">
        <v>5.1100000000000003</v>
      </c>
      <c r="M141" s="154"/>
      <c r="N141" s="182">
        <f t="shared" si="34"/>
        <v>0</v>
      </c>
      <c r="O141" s="182"/>
      <c r="P141" s="95">
        <f t="shared" si="32"/>
        <v>135.11000000000001</v>
      </c>
    </row>
    <row r="142" spans="1:16" s="1" customFormat="1">
      <c r="A142" s="50"/>
      <c r="B142" s="76" t="s">
        <v>154</v>
      </c>
      <c r="C142" s="69">
        <v>636</v>
      </c>
      <c r="D142" s="70">
        <f t="shared" si="27"/>
        <v>63.6</v>
      </c>
      <c r="E142" s="70">
        <v>7</v>
      </c>
      <c r="F142" s="70">
        <v>30</v>
      </c>
      <c r="G142" s="54">
        <f>SUM(D142:F142)-30</f>
        <v>70.599999999999994</v>
      </c>
      <c r="H142" s="54"/>
      <c r="I142" s="159"/>
      <c r="J142" s="130">
        <f t="shared" si="33"/>
        <v>70.599999999999994</v>
      </c>
      <c r="K142" s="54"/>
      <c r="L142" s="95"/>
      <c r="M142" s="156"/>
      <c r="N142" s="54">
        <f t="shared" si="34"/>
        <v>0</v>
      </c>
      <c r="O142" s="54"/>
      <c r="P142" s="95">
        <f t="shared" si="32"/>
        <v>70.599999999999994</v>
      </c>
    </row>
    <row r="143" spans="1:16" s="1" customFormat="1">
      <c r="A143" s="50"/>
      <c r="B143" s="89" t="s">
        <v>155</v>
      </c>
      <c r="C143" s="22">
        <v>823</v>
      </c>
      <c r="D143" s="42">
        <f t="shared" si="27"/>
        <v>82.3</v>
      </c>
      <c r="E143" s="42">
        <v>7</v>
      </c>
      <c r="F143" s="42">
        <v>30</v>
      </c>
      <c r="G143" s="43">
        <f t="shared" si="35"/>
        <v>119.3</v>
      </c>
      <c r="H143" s="43"/>
      <c r="I143" s="98"/>
      <c r="J143" s="153">
        <f t="shared" si="33"/>
        <v>119.3</v>
      </c>
      <c r="K143" s="43"/>
      <c r="L143" s="123"/>
      <c r="M143" s="124"/>
      <c r="N143" s="43">
        <f t="shared" si="34"/>
        <v>0</v>
      </c>
      <c r="O143" s="43"/>
      <c r="P143" s="95">
        <f t="shared" si="32"/>
        <v>119.3</v>
      </c>
    </row>
    <row r="144" spans="1:16" s="1" customFormat="1">
      <c r="A144" s="50"/>
      <c r="B144" s="77" t="s">
        <v>156</v>
      </c>
      <c r="C144" s="52">
        <v>612</v>
      </c>
      <c r="D144" s="53">
        <f t="shared" si="27"/>
        <v>61.2</v>
      </c>
      <c r="E144" s="53">
        <v>7</v>
      </c>
      <c r="F144" s="53">
        <v>30</v>
      </c>
      <c r="G144" s="54">
        <f t="shared" si="35"/>
        <v>98.2</v>
      </c>
      <c r="H144" s="54"/>
      <c r="I144" s="129"/>
      <c r="J144" s="130">
        <f t="shared" si="33"/>
        <v>98.2</v>
      </c>
      <c r="K144" s="78"/>
      <c r="L144" s="161">
        <v>0.8</v>
      </c>
      <c r="M144" s="133"/>
      <c r="N144" s="54">
        <f t="shared" si="34"/>
        <v>0</v>
      </c>
      <c r="O144" s="54"/>
      <c r="P144" s="95">
        <f t="shared" si="32"/>
        <v>99</v>
      </c>
    </row>
    <row r="145" spans="1:16" s="1" customFormat="1">
      <c r="A145" s="50"/>
      <c r="B145" s="77" t="s">
        <v>157</v>
      </c>
      <c r="C145" s="69">
        <v>637</v>
      </c>
      <c r="D145" s="53">
        <f t="shared" si="27"/>
        <v>63.7</v>
      </c>
      <c r="E145" s="53">
        <v>7</v>
      </c>
      <c r="F145" s="53">
        <v>30</v>
      </c>
      <c r="G145" s="54">
        <f t="shared" si="35"/>
        <v>100.7</v>
      </c>
      <c r="H145" s="54"/>
      <c r="I145" s="159"/>
      <c r="J145" s="130">
        <f t="shared" si="33"/>
        <v>100.7</v>
      </c>
      <c r="K145" s="209">
        <v>0.36</v>
      </c>
      <c r="L145" s="165">
        <v>0.02</v>
      </c>
      <c r="M145" s="133"/>
      <c r="N145" s="54">
        <f t="shared" si="34"/>
        <v>0</v>
      </c>
      <c r="O145" s="54"/>
      <c r="P145" s="95">
        <f t="shared" si="32"/>
        <v>101.08</v>
      </c>
    </row>
    <row r="146" spans="1:16" s="1" customFormat="1">
      <c r="A146" s="50"/>
      <c r="B146" s="81" t="s">
        <v>158</v>
      </c>
      <c r="C146" s="22">
        <v>690</v>
      </c>
      <c r="D146" s="42">
        <f>(SUM(C146:C146))*0.1</f>
        <v>69</v>
      </c>
      <c r="E146" s="42">
        <v>7</v>
      </c>
      <c r="F146" s="42">
        <v>30</v>
      </c>
      <c r="G146" s="43">
        <f t="shared" si="35"/>
        <v>106</v>
      </c>
      <c r="H146" s="43"/>
      <c r="I146" s="98"/>
      <c r="J146" s="153">
        <f t="shared" si="33"/>
        <v>106</v>
      </c>
      <c r="K146" s="43"/>
      <c r="L146" s="113">
        <v>0.89</v>
      </c>
      <c r="M146" s="124"/>
      <c r="N146" s="43">
        <f t="shared" si="34"/>
        <v>0</v>
      </c>
      <c r="O146" s="43"/>
      <c r="P146" s="95">
        <f t="shared" si="32"/>
        <v>106.89</v>
      </c>
    </row>
    <row r="147" spans="1:16" s="1" customFormat="1">
      <c r="A147" s="50"/>
      <c r="B147" s="77" t="s">
        <v>159</v>
      </c>
      <c r="C147" s="52">
        <v>747</v>
      </c>
      <c r="D147" s="53">
        <f>(SUM(C147:C147))*0.1</f>
        <v>74.7</v>
      </c>
      <c r="E147" s="53">
        <v>7</v>
      </c>
      <c r="F147" s="53">
        <v>30</v>
      </c>
      <c r="G147" s="54">
        <f t="shared" ref="G147:G155" si="36">SUM(D147:F147)</f>
        <v>111.7</v>
      </c>
      <c r="H147" s="54"/>
      <c r="I147" s="129"/>
      <c r="J147" s="130">
        <f t="shared" ref="J147:J156" si="37">SUM(G147-H147)</f>
        <v>111.7</v>
      </c>
      <c r="K147" s="78"/>
      <c r="L147" s="165">
        <v>0.56000000000000005</v>
      </c>
      <c r="M147" s="133"/>
      <c r="N147" s="54">
        <f>SUM((G147+K147)*M147*0.0003)</f>
        <v>0</v>
      </c>
      <c r="O147" s="54"/>
      <c r="P147" s="95">
        <f t="shared" si="32"/>
        <v>112.26</v>
      </c>
    </row>
    <row r="148" spans="1:16" s="1" customFormat="1">
      <c r="A148" s="50"/>
      <c r="B148" s="81" t="s">
        <v>160</v>
      </c>
      <c r="C148" s="22">
        <v>690</v>
      </c>
      <c r="D148" s="42">
        <f>(SUM(C148:C148))*0.1</f>
        <v>69</v>
      </c>
      <c r="E148" s="42">
        <v>7</v>
      </c>
      <c r="F148" s="42">
        <v>30</v>
      </c>
      <c r="G148" s="43">
        <f t="shared" si="36"/>
        <v>106</v>
      </c>
      <c r="H148" s="43"/>
      <c r="I148" s="98"/>
      <c r="J148" s="153">
        <f t="shared" si="37"/>
        <v>106</v>
      </c>
      <c r="K148" s="43"/>
      <c r="L148" s="113">
        <v>0.89</v>
      </c>
      <c r="M148" s="124"/>
      <c r="N148" s="43">
        <f t="shared" ref="N148:N154" si="38">SUM(G148*M148*0.0003)</f>
        <v>0</v>
      </c>
      <c r="O148" s="43"/>
      <c r="P148" s="95">
        <f t="shared" si="32"/>
        <v>106.89</v>
      </c>
    </row>
    <row r="149" spans="1:16" s="1" customFormat="1">
      <c r="A149" s="50"/>
      <c r="B149" s="77" t="s">
        <v>161</v>
      </c>
      <c r="C149" s="52">
        <v>664</v>
      </c>
      <c r="D149" s="53">
        <f t="shared" ref="D149:D155" si="39">SUM(C149*0.1)</f>
        <v>66.400000000000006</v>
      </c>
      <c r="E149" s="53">
        <v>7</v>
      </c>
      <c r="F149" s="53">
        <v>30</v>
      </c>
      <c r="G149" s="54">
        <f t="shared" si="36"/>
        <v>103.4</v>
      </c>
      <c r="H149" s="54"/>
      <c r="I149" s="129"/>
      <c r="J149" s="130">
        <f t="shared" si="37"/>
        <v>103.4</v>
      </c>
      <c r="K149" s="78"/>
      <c r="L149" s="165">
        <v>3.02</v>
      </c>
      <c r="M149" s="133"/>
      <c r="N149" s="54">
        <f t="shared" si="38"/>
        <v>0</v>
      </c>
      <c r="O149" s="54"/>
      <c r="P149" s="95">
        <f t="shared" si="32"/>
        <v>106.42</v>
      </c>
    </row>
    <row r="150" spans="1:16" s="1" customFormat="1">
      <c r="A150" s="50"/>
      <c r="B150" s="71" t="s">
        <v>162</v>
      </c>
      <c r="C150" s="4">
        <v>760</v>
      </c>
      <c r="D150" s="42">
        <f t="shared" si="39"/>
        <v>76</v>
      </c>
      <c r="E150" s="42">
        <v>7</v>
      </c>
      <c r="F150" s="42">
        <v>30</v>
      </c>
      <c r="G150" s="43">
        <f t="shared" si="36"/>
        <v>113</v>
      </c>
      <c r="H150" s="43"/>
      <c r="I150" s="9"/>
      <c r="J150" s="153">
        <f t="shared" si="37"/>
        <v>113</v>
      </c>
      <c r="K150" s="43"/>
      <c r="L150" s="123"/>
      <c r="M150" s="124"/>
      <c r="N150" s="43">
        <f t="shared" si="38"/>
        <v>0</v>
      </c>
      <c r="O150" s="43"/>
      <c r="P150" s="95">
        <f t="shared" si="32"/>
        <v>113</v>
      </c>
    </row>
    <row r="151" spans="1:16" s="1" customFormat="1">
      <c r="A151" s="50"/>
      <c r="B151" s="46" t="s">
        <v>163</v>
      </c>
      <c r="C151" s="87">
        <v>613</v>
      </c>
      <c r="D151" s="83">
        <f t="shared" si="39"/>
        <v>61.3</v>
      </c>
      <c r="E151" s="83">
        <v>7</v>
      </c>
      <c r="F151" s="83">
        <v>30</v>
      </c>
      <c r="G151" s="49">
        <f t="shared" si="36"/>
        <v>98.3</v>
      </c>
      <c r="H151" s="49"/>
      <c r="I151" s="180"/>
      <c r="J151" s="127">
        <f t="shared" si="37"/>
        <v>98.3</v>
      </c>
      <c r="K151" s="189">
        <v>294.89999999999998</v>
      </c>
      <c r="L151" s="176">
        <v>14.15</v>
      </c>
      <c r="M151" s="128"/>
      <c r="N151" s="49">
        <f t="shared" si="38"/>
        <v>0</v>
      </c>
      <c r="O151" s="49"/>
      <c r="P151" s="95">
        <f t="shared" si="32"/>
        <v>407.35</v>
      </c>
    </row>
    <row r="152" spans="1:16" s="1" customFormat="1">
      <c r="A152" s="50"/>
      <c r="B152" s="77" t="s">
        <v>164</v>
      </c>
      <c r="C152" s="52">
        <v>832</v>
      </c>
      <c r="D152" s="70">
        <f t="shared" si="39"/>
        <v>83.2</v>
      </c>
      <c r="E152" s="70">
        <v>7</v>
      </c>
      <c r="F152" s="70">
        <v>30</v>
      </c>
      <c r="G152" s="54">
        <f>SUM(D152:F152)-30</f>
        <v>90.2</v>
      </c>
      <c r="H152" s="54"/>
      <c r="I152" s="246"/>
      <c r="J152" s="130">
        <f t="shared" si="37"/>
        <v>90.2</v>
      </c>
      <c r="K152" s="54"/>
      <c r="L152" s="165">
        <v>2.02</v>
      </c>
      <c r="M152" s="247"/>
      <c r="N152" s="54">
        <f t="shared" si="38"/>
        <v>0</v>
      </c>
      <c r="O152" s="54"/>
      <c r="P152" s="95">
        <f t="shared" si="32"/>
        <v>92.22</v>
      </c>
    </row>
    <row r="153" spans="1:16" s="1" customFormat="1">
      <c r="A153" s="50"/>
      <c r="B153" s="88" t="s">
        <v>165</v>
      </c>
      <c r="C153" s="82">
        <v>590</v>
      </c>
      <c r="D153" s="58">
        <f t="shared" si="39"/>
        <v>59</v>
      </c>
      <c r="E153" s="58">
        <v>7</v>
      </c>
      <c r="F153" s="58">
        <v>30</v>
      </c>
      <c r="G153" s="60">
        <f t="shared" si="36"/>
        <v>96</v>
      </c>
      <c r="H153" s="60"/>
      <c r="I153" s="183"/>
      <c r="J153" s="171">
        <f t="shared" si="37"/>
        <v>96</v>
      </c>
      <c r="K153" s="60"/>
      <c r="L153" s="248">
        <v>0.66</v>
      </c>
      <c r="M153" s="117"/>
      <c r="N153" s="60">
        <f t="shared" si="38"/>
        <v>0</v>
      </c>
      <c r="O153" s="60"/>
      <c r="P153" s="95">
        <f t="shared" si="32"/>
        <v>96.66</v>
      </c>
    </row>
    <row r="154" spans="1:16" s="1" customFormat="1">
      <c r="A154" s="50"/>
      <c r="B154" s="81" t="s">
        <v>166</v>
      </c>
      <c r="C154" s="22">
        <v>618</v>
      </c>
      <c r="D154" s="42">
        <f t="shared" si="39"/>
        <v>61.8</v>
      </c>
      <c r="E154" s="42">
        <v>7</v>
      </c>
      <c r="F154" s="42">
        <v>30</v>
      </c>
      <c r="G154" s="43">
        <f t="shared" si="36"/>
        <v>98.8</v>
      </c>
      <c r="H154" s="43"/>
      <c r="I154" s="232"/>
      <c r="J154" s="153">
        <f t="shared" si="37"/>
        <v>98.8</v>
      </c>
      <c r="K154" s="228">
        <v>194.39</v>
      </c>
      <c r="L154" s="113">
        <v>8.75</v>
      </c>
      <c r="M154" s="124"/>
      <c r="N154" s="43">
        <f t="shared" si="38"/>
        <v>0</v>
      </c>
      <c r="O154" s="43"/>
      <c r="P154" s="95">
        <f t="shared" si="32"/>
        <v>301.94</v>
      </c>
    </row>
    <row r="155" spans="1:16" s="1" customFormat="1" ht="13.5" customHeight="1">
      <c r="A155" s="55"/>
      <c r="B155" s="77" t="s">
        <v>167</v>
      </c>
      <c r="C155" s="52">
        <v>600</v>
      </c>
      <c r="D155" s="53">
        <f t="shared" si="39"/>
        <v>60</v>
      </c>
      <c r="E155" s="53">
        <v>7</v>
      </c>
      <c r="F155" s="53">
        <v>30</v>
      </c>
      <c r="G155" s="54">
        <f t="shared" si="36"/>
        <v>97</v>
      </c>
      <c r="H155" s="54"/>
      <c r="I155" s="129"/>
      <c r="J155" s="130">
        <f t="shared" si="37"/>
        <v>97</v>
      </c>
      <c r="K155" s="209">
        <v>97</v>
      </c>
      <c r="L155" s="165">
        <v>4.91</v>
      </c>
      <c r="M155" s="156"/>
      <c r="N155" s="54">
        <f>SUM((G155+K155)*M155*0.0003)</f>
        <v>0</v>
      </c>
      <c r="O155" s="54"/>
      <c r="P155" s="95">
        <f t="shared" si="32"/>
        <v>198.91</v>
      </c>
    </row>
    <row r="156" spans="1:16" s="1" customFormat="1">
      <c r="A156" s="23"/>
      <c r="B156" s="4" t="s">
        <v>168</v>
      </c>
      <c r="C156" s="22">
        <v>697</v>
      </c>
      <c r="D156" s="42">
        <f>(SUM(C156:C157))*0.1</f>
        <v>133.69999999999999</v>
      </c>
      <c r="E156" s="42">
        <v>7</v>
      </c>
      <c r="F156" s="42">
        <v>60</v>
      </c>
      <c r="G156" s="43">
        <f>SUM(D156:F157)</f>
        <v>200.7</v>
      </c>
      <c r="H156" s="43"/>
      <c r="I156" s="9"/>
      <c r="J156" s="153">
        <f t="shared" si="37"/>
        <v>200.7</v>
      </c>
      <c r="K156" s="43"/>
      <c r="L156" s="123"/>
      <c r="M156" s="112"/>
      <c r="N156" s="43">
        <f>SUM(G156*M156*0.0003)</f>
        <v>0</v>
      </c>
      <c r="O156" s="43"/>
      <c r="P156" s="123">
        <f>SUM(J156:O157)</f>
        <v>200.7</v>
      </c>
    </row>
    <row r="157" spans="1:16" s="1" customFormat="1">
      <c r="A157" s="44"/>
      <c r="B157" s="4" t="s">
        <v>169</v>
      </c>
      <c r="C157" s="4">
        <v>640</v>
      </c>
      <c r="D157" s="42"/>
      <c r="E157" s="42"/>
      <c r="F157" s="72"/>
      <c r="G157" s="72"/>
      <c r="H157" s="73"/>
      <c r="I157" s="9"/>
      <c r="J157" s="153"/>
      <c r="K157" s="73"/>
      <c r="L157" s="158"/>
      <c r="M157" s="112"/>
      <c r="N157" s="73"/>
      <c r="O157" s="73"/>
      <c r="P157" s="125"/>
    </row>
    <row r="158" spans="1:16" s="1" customFormat="1">
      <c r="A158" s="45"/>
      <c r="B158" s="46" t="s">
        <v>170</v>
      </c>
      <c r="C158" s="47">
        <v>667</v>
      </c>
      <c r="D158" s="48">
        <f t="shared" ref="D158:D163" si="40">SUM(C158*0.1)</f>
        <v>66.7</v>
      </c>
      <c r="E158" s="48">
        <v>7</v>
      </c>
      <c r="F158" s="48">
        <v>30</v>
      </c>
      <c r="G158" s="49">
        <f t="shared" ref="G158:G163" si="41">SUM(D158:F158)</f>
        <v>103.7</v>
      </c>
      <c r="H158" s="49"/>
      <c r="I158" s="180"/>
      <c r="J158" s="127">
        <f t="shared" ref="J158:J164" si="42">SUM(G158-H158)</f>
        <v>103.7</v>
      </c>
      <c r="K158" s="49"/>
      <c r="L158" s="108">
        <v>0.19</v>
      </c>
      <c r="M158" s="107"/>
      <c r="N158" s="49">
        <f t="shared" ref="N158:N164" si="43">SUM(G158*M158*0.0003)</f>
        <v>0</v>
      </c>
      <c r="O158" s="49"/>
      <c r="P158" s="95">
        <f t="shared" ref="P158:P163" si="44">SUM(J158:O158)</f>
        <v>103.89</v>
      </c>
    </row>
    <row r="159" spans="1:16" s="1" customFormat="1">
      <c r="A159" s="50"/>
      <c r="B159" s="46" t="s">
        <v>171</v>
      </c>
      <c r="C159" s="87">
        <v>617</v>
      </c>
      <c r="D159" s="48">
        <f t="shared" si="40"/>
        <v>61.7</v>
      </c>
      <c r="E159" s="48">
        <v>7</v>
      </c>
      <c r="F159" s="83">
        <v>30</v>
      </c>
      <c r="G159" s="83">
        <f t="shared" si="41"/>
        <v>98.7</v>
      </c>
      <c r="H159" s="84"/>
      <c r="I159" s="180"/>
      <c r="J159" s="127">
        <f t="shared" si="42"/>
        <v>98.7</v>
      </c>
      <c r="K159" s="189">
        <v>0.43</v>
      </c>
      <c r="L159" s="108">
        <v>0.02</v>
      </c>
      <c r="M159" s="107"/>
      <c r="N159" s="84">
        <f t="shared" si="43"/>
        <v>0</v>
      </c>
      <c r="O159" s="84"/>
      <c r="P159" s="95">
        <f t="shared" si="44"/>
        <v>99.15</v>
      </c>
    </row>
    <row r="160" spans="1:16" s="1" customFormat="1">
      <c r="A160" s="50"/>
      <c r="B160" s="192" t="s">
        <v>172</v>
      </c>
      <c r="C160" s="52">
        <v>768</v>
      </c>
      <c r="D160" s="53">
        <f t="shared" si="40"/>
        <v>76.8</v>
      </c>
      <c r="E160" s="53">
        <v>7</v>
      </c>
      <c r="F160" s="53">
        <v>30</v>
      </c>
      <c r="G160" s="54">
        <f t="shared" si="41"/>
        <v>113.8</v>
      </c>
      <c r="H160" s="54"/>
      <c r="I160" s="129"/>
      <c r="J160" s="160">
        <f t="shared" si="42"/>
        <v>113.8</v>
      </c>
      <c r="K160" s="131">
        <v>-59.51</v>
      </c>
      <c r="L160" s="132"/>
      <c r="M160" s="156"/>
      <c r="N160" s="54">
        <f t="shared" si="43"/>
        <v>0</v>
      </c>
      <c r="O160" s="54"/>
      <c r="P160" s="95">
        <f t="shared" si="44"/>
        <v>54.29</v>
      </c>
    </row>
    <row r="161" spans="1:16" s="1" customFormat="1">
      <c r="A161" s="50"/>
      <c r="B161" s="237" t="s">
        <v>173</v>
      </c>
      <c r="C161" s="82">
        <v>666</v>
      </c>
      <c r="D161" s="58">
        <f t="shared" si="40"/>
        <v>66.599999999999994</v>
      </c>
      <c r="E161" s="58">
        <v>7</v>
      </c>
      <c r="F161" s="58">
        <v>30</v>
      </c>
      <c r="G161" s="60">
        <f t="shared" si="41"/>
        <v>103.6</v>
      </c>
      <c r="H161" s="60"/>
      <c r="I161" s="183"/>
      <c r="J161" s="171">
        <f t="shared" si="42"/>
        <v>103.6</v>
      </c>
      <c r="K161" s="178">
        <v>-2.37</v>
      </c>
      <c r="L161" s="125"/>
      <c r="M161" s="117"/>
      <c r="N161" s="60">
        <f>SUM((G161+K161)*M161*0.0003)</f>
        <v>0</v>
      </c>
      <c r="O161" s="60"/>
      <c r="P161" s="95">
        <f t="shared" si="44"/>
        <v>101.23</v>
      </c>
    </row>
    <row r="162" spans="1:16" s="1" customFormat="1">
      <c r="A162" s="50"/>
      <c r="B162" s="56" t="s">
        <v>174</v>
      </c>
      <c r="C162" s="82">
        <v>804</v>
      </c>
      <c r="D162" s="58">
        <f t="shared" si="40"/>
        <v>80.400000000000006</v>
      </c>
      <c r="E162" s="58">
        <v>7</v>
      </c>
      <c r="F162" s="58">
        <v>30</v>
      </c>
      <c r="G162" s="60">
        <f t="shared" si="41"/>
        <v>117.4</v>
      </c>
      <c r="H162" s="60"/>
      <c r="I162" s="9"/>
      <c r="J162" s="171">
        <f t="shared" si="42"/>
        <v>117.4</v>
      </c>
      <c r="K162" s="60"/>
      <c r="L162" s="136"/>
      <c r="M162" s="117"/>
      <c r="N162" s="60">
        <f t="shared" si="43"/>
        <v>0</v>
      </c>
      <c r="O162" s="60"/>
      <c r="P162" s="95">
        <f t="shared" si="44"/>
        <v>117.4</v>
      </c>
    </row>
    <row r="163" spans="1:16" s="1" customFormat="1">
      <c r="A163" s="55"/>
      <c r="B163" s="76" t="s">
        <v>175</v>
      </c>
      <c r="C163" s="52">
        <v>600</v>
      </c>
      <c r="D163" s="53">
        <f t="shared" si="40"/>
        <v>60</v>
      </c>
      <c r="E163" s="53">
        <v>7</v>
      </c>
      <c r="F163" s="53">
        <v>30</v>
      </c>
      <c r="G163" s="54">
        <f t="shared" si="41"/>
        <v>97</v>
      </c>
      <c r="H163" s="54"/>
      <c r="I163" s="159"/>
      <c r="J163" s="130">
        <f t="shared" si="42"/>
        <v>97</v>
      </c>
      <c r="K163" s="54"/>
      <c r="L163" s="95"/>
      <c r="M163" s="156"/>
      <c r="N163" s="54">
        <f t="shared" si="43"/>
        <v>0</v>
      </c>
      <c r="O163" s="54"/>
      <c r="P163" s="95">
        <f t="shared" si="44"/>
        <v>97</v>
      </c>
    </row>
    <row r="164" spans="1:16" s="1" customFormat="1">
      <c r="A164" s="23"/>
      <c r="B164" s="238" t="s">
        <v>176</v>
      </c>
      <c r="C164" s="87">
        <v>600</v>
      </c>
      <c r="D164" s="48">
        <f>(SUM(C164:C165))*0.1</f>
        <v>120</v>
      </c>
      <c r="E164" s="48">
        <v>7</v>
      </c>
      <c r="F164" s="48">
        <v>60</v>
      </c>
      <c r="G164" s="49">
        <f>SUM(D164:F165)</f>
        <v>187</v>
      </c>
      <c r="H164" s="84"/>
      <c r="I164" s="180"/>
      <c r="J164" s="127">
        <f t="shared" si="42"/>
        <v>187</v>
      </c>
      <c r="K164" s="49"/>
      <c r="L164" s="176">
        <v>7.01</v>
      </c>
      <c r="M164" s="128"/>
      <c r="N164" s="84">
        <f t="shared" si="43"/>
        <v>0</v>
      </c>
      <c r="O164" s="84"/>
      <c r="P164" s="123">
        <f>SUM(J164:O165)</f>
        <v>194.01</v>
      </c>
    </row>
    <row r="165" spans="1:16" s="1" customFormat="1">
      <c r="A165" s="44"/>
      <c r="B165" s="239" t="s">
        <v>177</v>
      </c>
      <c r="C165" s="4">
        <v>600</v>
      </c>
      <c r="D165" s="42"/>
      <c r="E165" s="42"/>
      <c r="F165" s="42"/>
      <c r="G165" s="43"/>
      <c r="H165" s="43"/>
      <c r="I165" s="9"/>
      <c r="J165" s="153"/>
      <c r="K165" s="43"/>
      <c r="L165" s="113"/>
      <c r="M165" s="124"/>
      <c r="N165" s="43"/>
      <c r="O165" s="43"/>
      <c r="P165" s="125"/>
    </row>
    <row r="166" spans="1:16" s="1" customFormat="1">
      <c r="A166" s="45"/>
      <c r="B166" s="61" t="s">
        <v>178</v>
      </c>
      <c r="C166" s="87">
        <v>600</v>
      </c>
      <c r="D166" s="83">
        <f t="shared" ref="D166:D191" si="45">SUM(C166*0.1)</f>
        <v>60</v>
      </c>
      <c r="E166" s="83">
        <v>7</v>
      </c>
      <c r="F166" s="83">
        <v>30</v>
      </c>
      <c r="G166" s="49">
        <f>SUM(D166:F166)</f>
        <v>97</v>
      </c>
      <c r="H166" s="49"/>
      <c r="I166" s="180"/>
      <c r="J166" s="242">
        <f>SUM(G166-H166)</f>
        <v>97</v>
      </c>
      <c r="K166" s="84"/>
      <c r="L166" s="140"/>
      <c r="M166" s="107"/>
      <c r="N166" s="49">
        <f>SUM(G166*M166*0.0003)</f>
        <v>0</v>
      </c>
      <c r="O166" s="49"/>
      <c r="P166" s="95">
        <f>SUM(J166:O166)</f>
        <v>97</v>
      </c>
    </row>
    <row r="167" spans="1:16" s="1" customFormat="1">
      <c r="A167" s="50"/>
      <c r="B167" s="77" t="s">
        <v>179</v>
      </c>
      <c r="C167" s="69">
        <v>710</v>
      </c>
      <c r="D167" s="70">
        <f t="shared" si="45"/>
        <v>71</v>
      </c>
      <c r="E167" s="70">
        <v>7</v>
      </c>
      <c r="F167" s="70">
        <v>30</v>
      </c>
      <c r="G167" s="70">
        <f t="shared" ref="G167:G177" si="46">SUM(D167:F167)</f>
        <v>108</v>
      </c>
      <c r="H167" s="78"/>
      <c r="I167" s="159"/>
      <c r="J167" s="130">
        <f>SUM(G167-H167)</f>
        <v>108</v>
      </c>
      <c r="K167" s="78"/>
      <c r="L167" s="161">
        <v>2.92</v>
      </c>
      <c r="M167" s="247"/>
      <c r="N167" s="54">
        <f>SUM(G167*M167*0.0003)</f>
        <v>0</v>
      </c>
      <c r="O167" s="78"/>
      <c r="P167" s="95">
        <f>SUM(J167:O167)</f>
        <v>110.92</v>
      </c>
    </row>
    <row r="168" spans="1:16" s="1" customFormat="1">
      <c r="A168" s="50"/>
      <c r="B168" s="240" t="s">
        <v>180</v>
      </c>
      <c r="C168" s="82">
        <v>670</v>
      </c>
      <c r="D168" s="58">
        <f t="shared" si="45"/>
        <v>67</v>
      </c>
      <c r="E168" s="58">
        <v>7</v>
      </c>
      <c r="F168" s="58">
        <v>30</v>
      </c>
      <c r="G168" s="60">
        <f t="shared" si="46"/>
        <v>104</v>
      </c>
      <c r="H168" s="60"/>
      <c r="I168" s="138"/>
      <c r="J168" s="171">
        <f>SUM(G168-H168)</f>
        <v>104</v>
      </c>
      <c r="K168" s="60"/>
      <c r="L168" s="136"/>
      <c r="M168" s="174"/>
      <c r="N168" s="60">
        <f>SUM(G168*M168*0.0003)</f>
        <v>0</v>
      </c>
      <c r="O168" s="60"/>
      <c r="P168" s="95">
        <f>SUM(J168:O168)</f>
        <v>104</v>
      </c>
    </row>
    <row r="169" spans="1:16" s="1" customFormat="1">
      <c r="A169" s="50"/>
      <c r="B169" s="92" t="s">
        <v>181</v>
      </c>
      <c r="C169" s="22">
        <v>600</v>
      </c>
      <c r="D169" s="42">
        <f t="shared" si="45"/>
        <v>60</v>
      </c>
      <c r="E169" s="42">
        <v>7</v>
      </c>
      <c r="F169" s="42">
        <v>30</v>
      </c>
      <c r="G169" s="43">
        <f t="shared" si="46"/>
        <v>97</v>
      </c>
      <c r="H169" s="43"/>
      <c r="I169" s="98"/>
      <c r="J169" s="153">
        <f>SUM(G169-H169)</f>
        <v>97</v>
      </c>
      <c r="K169" s="120">
        <v>-156.04</v>
      </c>
      <c r="L169" s="123"/>
      <c r="M169" s="124"/>
      <c r="N169" s="43">
        <f>SUM(H169*M169*0.0003)</f>
        <v>0</v>
      </c>
      <c r="O169" s="43"/>
      <c r="P169" s="95">
        <f>SUM(J169:O169)</f>
        <v>-59.04</v>
      </c>
    </row>
    <row r="170" spans="1:16" s="1" customFormat="1">
      <c r="A170" s="55"/>
      <c r="B170" s="76" t="s">
        <v>182</v>
      </c>
      <c r="C170" s="69">
        <v>611</v>
      </c>
      <c r="D170" s="53">
        <f t="shared" si="45"/>
        <v>61.1</v>
      </c>
      <c r="E170" s="53">
        <v>7</v>
      </c>
      <c r="F170" s="53">
        <v>30</v>
      </c>
      <c r="G170" s="54">
        <f t="shared" si="46"/>
        <v>98.1</v>
      </c>
      <c r="H170" s="54"/>
      <c r="I170" s="159"/>
      <c r="J170" s="130">
        <f>SUM(G170-H170)</f>
        <v>98.1</v>
      </c>
      <c r="K170" s="54"/>
      <c r="L170" s="95"/>
      <c r="M170" s="190"/>
      <c r="N170" s="54">
        <f>SUM(G170*M170*0.0003)</f>
        <v>0</v>
      </c>
      <c r="O170" s="54"/>
      <c r="P170" s="95">
        <f>SUM(J170:O170)</f>
        <v>98.1</v>
      </c>
    </row>
    <row r="171" spans="1:16" s="1" customFormat="1">
      <c r="A171" s="23"/>
      <c r="B171" s="4" t="s">
        <v>183</v>
      </c>
      <c r="C171" s="4">
        <v>601</v>
      </c>
      <c r="D171" s="42">
        <f>(SUM(C171:C172))*0.1</f>
        <v>165.1</v>
      </c>
      <c r="E171" s="42">
        <v>7</v>
      </c>
      <c r="F171" s="72">
        <v>60</v>
      </c>
      <c r="G171" s="43">
        <f t="shared" si="46"/>
        <v>232.1</v>
      </c>
      <c r="H171" s="43"/>
      <c r="I171" s="98"/>
      <c r="J171" s="153">
        <f>SUM(G171+G172-H171)</f>
        <v>232.1</v>
      </c>
      <c r="K171" s="43"/>
      <c r="L171" s="137"/>
      <c r="M171" s="154"/>
      <c r="N171" s="43">
        <f>SUM(G171*M171*0.0003)</f>
        <v>0</v>
      </c>
      <c r="O171" s="73"/>
      <c r="P171" s="123">
        <f>SUM(J171:O172)</f>
        <v>232.1</v>
      </c>
    </row>
    <row r="172" spans="1:16" s="1" customFormat="1">
      <c r="A172" s="44"/>
      <c r="B172" s="4" t="s">
        <v>184</v>
      </c>
      <c r="C172" s="22">
        <v>1050</v>
      </c>
      <c r="D172" s="42"/>
      <c r="E172" s="42"/>
      <c r="F172" s="42"/>
      <c r="G172" s="43">
        <f t="shared" si="46"/>
        <v>0</v>
      </c>
      <c r="H172" s="43"/>
      <c r="I172" s="98"/>
      <c r="J172" s="153"/>
      <c r="K172" s="43"/>
      <c r="L172" s="137"/>
      <c r="M172" s="154"/>
      <c r="N172" s="43"/>
      <c r="O172" s="73"/>
      <c r="P172" s="125"/>
    </row>
    <row r="173" spans="1:16" s="1" customFormat="1">
      <c r="A173" s="45"/>
      <c r="B173" s="76" t="s">
        <v>185</v>
      </c>
      <c r="C173" s="69">
        <v>633</v>
      </c>
      <c r="D173" s="53">
        <f t="shared" si="45"/>
        <v>63.3</v>
      </c>
      <c r="E173" s="53">
        <v>7</v>
      </c>
      <c r="F173" s="53">
        <v>30</v>
      </c>
      <c r="G173" s="54">
        <f>SUM(D173:F173)-30</f>
        <v>70.3</v>
      </c>
      <c r="H173" s="54"/>
      <c r="I173" s="188"/>
      <c r="J173" s="130">
        <f t="shared" ref="J173:J181" si="47">SUM(G173-H173)</f>
        <v>70.3</v>
      </c>
      <c r="K173" s="54"/>
      <c r="L173" s="95"/>
      <c r="M173" s="133"/>
      <c r="N173" s="54">
        <f>SUM(G173*M173*0.0003)</f>
        <v>0</v>
      </c>
      <c r="O173" s="54"/>
      <c r="P173" s="95">
        <f t="shared" ref="P173:P191" si="48">SUM(J173:O173)</f>
        <v>70.3</v>
      </c>
    </row>
    <row r="174" spans="1:16" s="1" customFormat="1">
      <c r="A174" s="50"/>
      <c r="B174" s="89" t="s">
        <v>186</v>
      </c>
      <c r="C174" s="22">
        <v>660</v>
      </c>
      <c r="D174" s="42">
        <f t="shared" si="45"/>
        <v>66</v>
      </c>
      <c r="E174" s="42">
        <v>7</v>
      </c>
      <c r="F174" s="42">
        <v>30</v>
      </c>
      <c r="G174" s="43">
        <f t="shared" si="46"/>
        <v>103</v>
      </c>
      <c r="H174" s="43"/>
      <c r="I174" s="9"/>
      <c r="J174" s="249">
        <f t="shared" si="47"/>
        <v>103</v>
      </c>
      <c r="K174" s="43"/>
      <c r="L174" s="123"/>
      <c r="M174" s="124"/>
      <c r="N174" s="43">
        <f>SUM(G174*M174*0.0003)</f>
        <v>0</v>
      </c>
      <c r="O174" s="43"/>
      <c r="P174" s="95">
        <f t="shared" si="48"/>
        <v>103</v>
      </c>
    </row>
    <row r="175" spans="1:16" s="1" customFormat="1">
      <c r="A175" s="50"/>
      <c r="B175" s="76" t="s">
        <v>187</v>
      </c>
      <c r="C175" s="52">
        <v>600</v>
      </c>
      <c r="D175" s="53">
        <f t="shared" si="45"/>
        <v>60</v>
      </c>
      <c r="E175" s="53">
        <v>7</v>
      </c>
      <c r="F175" s="53">
        <v>30</v>
      </c>
      <c r="G175" s="54">
        <f t="shared" si="46"/>
        <v>97</v>
      </c>
      <c r="H175" s="54"/>
      <c r="I175" s="129"/>
      <c r="J175" s="130">
        <f t="shared" si="47"/>
        <v>97</v>
      </c>
      <c r="K175" s="54"/>
      <c r="L175" s="95"/>
      <c r="M175" s="156"/>
      <c r="N175" s="54">
        <f>SUM(G175*M175*0.0003)</f>
        <v>0</v>
      </c>
      <c r="O175" s="54"/>
      <c r="P175" s="95">
        <f t="shared" si="48"/>
        <v>97</v>
      </c>
    </row>
    <row r="176" spans="1:16" s="1" customFormat="1">
      <c r="A176" s="50"/>
      <c r="B176" s="236" t="s">
        <v>188</v>
      </c>
      <c r="C176" s="22">
        <v>600</v>
      </c>
      <c r="D176" s="42">
        <f t="shared" si="45"/>
        <v>60</v>
      </c>
      <c r="E176" s="42">
        <v>7</v>
      </c>
      <c r="F176" s="42">
        <v>30</v>
      </c>
      <c r="G176" s="43">
        <f t="shared" si="46"/>
        <v>97</v>
      </c>
      <c r="H176" s="43"/>
      <c r="I176" s="98"/>
      <c r="J176" s="153">
        <f t="shared" si="47"/>
        <v>97</v>
      </c>
      <c r="K176" s="120">
        <v>-3</v>
      </c>
      <c r="L176" s="123"/>
      <c r="M176" s="124"/>
      <c r="N176" s="43">
        <f>SUM(G176*M176*0.0003)</f>
        <v>0</v>
      </c>
      <c r="O176" s="43"/>
      <c r="P176" s="95">
        <f t="shared" si="48"/>
        <v>94</v>
      </c>
    </row>
    <row r="177" spans="1:16" s="1" customFormat="1">
      <c r="A177" s="50"/>
      <c r="B177" s="85" t="s">
        <v>189</v>
      </c>
      <c r="C177" s="69">
        <v>560</v>
      </c>
      <c r="D177" s="53">
        <f t="shared" si="45"/>
        <v>56</v>
      </c>
      <c r="E177" s="53">
        <v>7</v>
      </c>
      <c r="F177" s="54">
        <v>30</v>
      </c>
      <c r="G177" s="54">
        <f t="shared" si="46"/>
        <v>93</v>
      </c>
      <c r="H177" s="54"/>
      <c r="I177" s="159"/>
      <c r="J177" s="130">
        <f t="shared" si="47"/>
        <v>93</v>
      </c>
      <c r="K177" s="54"/>
      <c r="L177" s="165">
        <v>3.63</v>
      </c>
      <c r="M177" s="133"/>
      <c r="N177" s="54">
        <f>SUM(G177*M177*0.0003)</f>
        <v>0</v>
      </c>
      <c r="O177" s="54"/>
      <c r="P177" s="95">
        <f t="shared" si="48"/>
        <v>96.63</v>
      </c>
    </row>
    <row r="178" spans="1:16" s="1" customFormat="1">
      <c r="A178" s="50"/>
      <c r="B178" s="75" t="s">
        <v>190</v>
      </c>
      <c r="C178" s="22">
        <v>590</v>
      </c>
      <c r="D178" s="42">
        <f t="shared" si="45"/>
        <v>59</v>
      </c>
      <c r="E178" s="42">
        <v>7</v>
      </c>
      <c r="F178" s="42">
        <v>30</v>
      </c>
      <c r="G178" s="43">
        <f t="shared" ref="G178:G191" si="49">SUM(D178:F178)</f>
        <v>96</v>
      </c>
      <c r="H178" s="43"/>
      <c r="I178" s="98"/>
      <c r="J178" s="119">
        <f t="shared" si="47"/>
        <v>96</v>
      </c>
      <c r="K178" s="43"/>
      <c r="L178" s="113">
        <v>0.63</v>
      </c>
      <c r="M178" s="124"/>
      <c r="N178" s="43">
        <f>SUM((G178+K178)*M178*0.0003)</f>
        <v>0</v>
      </c>
      <c r="O178" s="43"/>
      <c r="P178" s="95">
        <f t="shared" si="48"/>
        <v>96.63</v>
      </c>
    </row>
    <row r="179" spans="1:16" s="1" customFormat="1">
      <c r="A179" s="50"/>
      <c r="B179" s="192" t="s">
        <v>191</v>
      </c>
      <c r="C179" s="52">
        <v>592</v>
      </c>
      <c r="D179" s="53">
        <f t="shared" si="45"/>
        <v>59.2</v>
      </c>
      <c r="E179" s="53">
        <v>7</v>
      </c>
      <c r="F179" s="53">
        <v>30</v>
      </c>
      <c r="G179" s="54">
        <f t="shared" si="49"/>
        <v>96.2</v>
      </c>
      <c r="H179" s="54"/>
      <c r="I179" s="159"/>
      <c r="J179" s="160">
        <f t="shared" si="47"/>
        <v>96.2</v>
      </c>
      <c r="K179" s="155">
        <v>-5.9</v>
      </c>
      <c r="L179" s="95"/>
      <c r="M179" s="156"/>
      <c r="N179" s="54">
        <f>SUM((G179+K179)*M179*0.0003)</f>
        <v>0</v>
      </c>
      <c r="O179" s="54"/>
      <c r="P179" s="95">
        <f t="shared" si="48"/>
        <v>90.3</v>
      </c>
    </row>
    <row r="180" spans="1:16" s="1" customFormat="1">
      <c r="A180" s="50"/>
      <c r="B180" s="75" t="s">
        <v>192</v>
      </c>
      <c r="C180" s="22">
        <v>600</v>
      </c>
      <c r="D180" s="42">
        <f t="shared" si="45"/>
        <v>60</v>
      </c>
      <c r="E180" s="42">
        <v>7</v>
      </c>
      <c r="F180" s="42">
        <v>30</v>
      </c>
      <c r="G180" s="43">
        <f t="shared" si="49"/>
        <v>97</v>
      </c>
      <c r="H180" s="43"/>
      <c r="I180" s="98"/>
      <c r="J180" s="119">
        <f t="shared" si="47"/>
        <v>97</v>
      </c>
      <c r="K180" s="43"/>
      <c r="L180" s="113">
        <v>3.55</v>
      </c>
      <c r="M180" s="124"/>
      <c r="N180" s="43">
        <f>SUM(G180*M180*0.0003)</f>
        <v>0</v>
      </c>
      <c r="O180" s="43"/>
      <c r="P180" s="95">
        <f t="shared" si="48"/>
        <v>100.55</v>
      </c>
    </row>
    <row r="181" spans="1:16" s="1" customFormat="1">
      <c r="A181" s="50"/>
      <c r="B181" s="51" t="s">
        <v>193</v>
      </c>
      <c r="C181" s="52">
        <v>590</v>
      </c>
      <c r="D181" s="53">
        <f t="shared" si="45"/>
        <v>59</v>
      </c>
      <c r="E181" s="53">
        <v>7</v>
      </c>
      <c r="F181" s="53">
        <v>30</v>
      </c>
      <c r="G181" s="54">
        <f t="shared" si="49"/>
        <v>96</v>
      </c>
      <c r="H181" s="54"/>
      <c r="I181" s="129"/>
      <c r="J181" s="130">
        <f t="shared" si="47"/>
        <v>96</v>
      </c>
      <c r="K181" s="155">
        <v>-8.27</v>
      </c>
      <c r="L181" s="95"/>
      <c r="M181" s="133"/>
      <c r="N181" s="54">
        <f>SUM(G181*M181*0.0003)</f>
        <v>0</v>
      </c>
      <c r="O181" s="54"/>
      <c r="P181" s="95">
        <f t="shared" si="48"/>
        <v>87.73</v>
      </c>
    </row>
    <row r="182" spans="1:16" s="1" customFormat="1" ht="12.75" customHeight="1">
      <c r="A182" s="50"/>
      <c r="B182" s="81" t="s">
        <v>194</v>
      </c>
      <c r="C182" s="22">
        <v>600</v>
      </c>
      <c r="D182" s="42">
        <f t="shared" si="45"/>
        <v>60</v>
      </c>
      <c r="E182" s="42">
        <v>7</v>
      </c>
      <c r="F182" s="42">
        <v>30</v>
      </c>
      <c r="G182" s="43">
        <f t="shared" si="49"/>
        <v>97</v>
      </c>
      <c r="H182" s="43"/>
      <c r="I182" s="98"/>
      <c r="J182" s="153">
        <f t="shared" ref="J182:J191" si="50">SUM(G182-H182)</f>
        <v>97</v>
      </c>
      <c r="K182" s="43"/>
      <c r="L182" s="113">
        <v>0.67</v>
      </c>
      <c r="M182" s="112"/>
      <c r="N182" s="43">
        <f>SUM(G182*M182*0.0003)</f>
        <v>0</v>
      </c>
      <c r="O182" s="43"/>
      <c r="P182" s="95">
        <f t="shared" si="48"/>
        <v>97.67</v>
      </c>
    </row>
    <row r="183" spans="1:16" s="1" customFormat="1">
      <c r="A183" s="50"/>
      <c r="B183" s="68" t="s">
        <v>195</v>
      </c>
      <c r="C183" s="47">
        <v>600</v>
      </c>
      <c r="D183" s="48">
        <f t="shared" si="45"/>
        <v>60</v>
      </c>
      <c r="E183" s="48">
        <v>7</v>
      </c>
      <c r="F183" s="48">
        <v>30</v>
      </c>
      <c r="G183" s="49">
        <f t="shared" si="49"/>
        <v>97</v>
      </c>
      <c r="H183" s="49"/>
      <c r="I183" s="250"/>
      <c r="J183" s="139">
        <f t="shared" si="50"/>
        <v>97</v>
      </c>
      <c r="K183" s="49"/>
      <c r="L183" s="141"/>
      <c r="M183" s="186"/>
      <c r="N183" s="49">
        <f t="shared" ref="N183:N189" si="51">SUM(G183*M183*0.0003)</f>
        <v>0</v>
      </c>
      <c r="O183" s="49"/>
      <c r="P183" s="95">
        <f t="shared" si="48"/>
        <v>97</v>
      </c>
    </row>
    <row r="184" spans="1:16" s="1" customFormat="1">
      <c r="A184" s="50"/>
      <c r="B184" s="77" t="s">
        <v>196</v>
      </c>
      <c r="C184" s="52">
        <v>600</v>
      </c>
      <c r="D184" s="53">
        <f t="shared" si="45"/>
        <v>60</v>
      </c>
      <c r="E184" s="53">
        <v>7</v>
      </c>
      <c r="F184" s="53">
        <v>30</v>
      </c>
      <c r="G184" s="54">
        <f t="shared" si="49"/>
        <v>97</v>
      </c>
      <c r="H184" s="54"/>
      <c r="I184" s="159"/>
      <c r="J184" s="130">
        <f t="shared" si="50"/>
        <v>97</v>
      </c>
      <c r="K184" s="251">
        <v>3.47</v>
      </c>
      <c r="L184" s="165">
        <v>0.16</v>
      </c>
      <c r="M184" s="133"/>
      <c r="N184" s="54">
        <f t="shared" si="51"/>
        <v>0</v>
      </c>
      <c r="O184" s="54"/>
      <c r="P184" s="95">
        <f t="shared" si="48"/>
        <v>100.63</v>
      </c>
    </row>
    <row r="185" spans="1:16" s="1" customFormat="1">
      <c r="A185" s="55"/>
      <c r="B185" s="89" t="s">
        <v>197</v>
      </c>
      <c r="C185" s="22">
        <v>605</v>
      </c>
      <c r="D185" s="42">
        <f t="shared" si="45"/>
        <v>60.5</v>
      </c>
      <c r="E185" s="42">
        <v>7</v>
      </c>
      <c r="F185" s="42">
        <v>30</v>
      </c>
      <c r="G185" s="43">
        <f t="shared" si="49"/>
        <v>97.5</v>
      </c>
      <c r="H185" s="43"/>
      <c r="I185" s="9"/>
      <c r="J185" s="153">
        <f t="shared" si="50"/>
        <v>97.5</v>
      </c>
      <c r="K185" s="43"/>
      <c r="L185" s="123"/>
      <c r="M185" s="124"/>
      <c r="N185" s="43">
        <f t="shared" si="51"/>
        <v>0</v>
      </c>
      <c r="O185" s="43"/>
      <c r="P185" s="141">
        <f t="shared" si="48"/>
        <v>97.5</v>
      </c>
    </row>
    <row r="186" spans="1:16" s="1" customFormat="1">
      <c r="A186" s="23"/>
      <c r="B186" s="62" t="s">
        <v>198</v>
      </c>
      <c r="C186" s="29">
        <v>600</v>
      </c>
      <c r="D186" s="30">
        <f t="shared" si="45"/>
        <v>60</v>
      </c>
      <c r="E186" s="30">
        <v>7</v>
      </c>
      <c r="F186" s="30">
        <v>30</v>
      </c>
      <c r="G186" s="31">
        <f t="shared" si="49"/>
        <v>97</v>
      </c>
      <c r="H186" s="31">
        <v>38</v>
      </c>
      <c r="I186" s="252">
        <v>45762</v>
      </c>
      <c r="J186" s="225">
        <f t="shared" si="50"/>
        <v>59</v>
      </c>
      <c r="K186" s="208">
        <v>-62</v>
      </c>
      <c r="L186" s="106"/>
      <c r="M186" s="144"/>
      <c r="N186" s="31">
        <f t="shared" si="51"/>
        <v>0</v>
      </c>
      <c r="O186" s="31"/>
      <c r="P186" s="145">
        <f t="shared" si="48"/>
        <v>-3</v>
      </c>
    </row>
    <row r="187" spans="1:16" s="1" customFormat="1">
      <c r="A187" s="44"/>
      <c r="B187" s="66"/>
      <c r="C187" s="38"/>
      <c r="D187" s="39"/>
      <c r="E187" s="39"/>
      <c r="F187" s="39"/>
      <c r="G187" s="40"/>
      <c r="H187" s="40"/>
      <c r="I187" s="253" t="s">
        <v>29</v>
      </c>
      <c r="J187" s="177">
        <v>-59</v>
      </c>
      <c r="K187" s="184">
        <v>59</v>
      </c>
      <c r="L187" s="116"/>
      <c r="M187" s="151"/>
      <c r="N187" s="40"/>
      <c r="O187" s="40"/>
      <c r="P187" s="254"/>
    </row>
    <row r="188" spans="1:16" s="1" customFormat="1">
      <c r="A188" s="45"/>
      <c r="B188" s="56" t="s">
        <v>199</v>
      </c>
      <c r="C188" s="57">
        <v>600</v>
      </c>
      <c r="D188" s="58">
        <f t="shared" si="45"/>
        <v>60</v>
      </c>
      <c r="E188" s="58">
        <v>7</v>
      </c>
      <c r="F188" s="58">
        <v>30</v>
      </c>
      <c r="G188" s="60">
        <f t="shared" si="49"/>
        <v>97</v>
      </c>
      <c r="H188" s="60"/>
      <c r="I188" s="255"/>
      <c r="J188" s="171">
        <f t="shared" si="50"/>
        <v>97</v>
      </c>
      <c r="K188" s="60"/>
      <c r="L188" s="136"/>
      <c r="M188" s="117"/>
      <c r="N188" s="60">
        <f t="shared" si="51"/>
        <v>0</v>
      </c>
      <c r="O188" s="60"/>
      <c r="P188" s="136">
        <f t="shared" si="48"/>
        <v>97</v>
      </c>
    </row>
    <row r="189" spans="1:16" s="1" customFormat="1">
      <c r="A189" s="50"/>
      <c r="B189" s="81" t="s">
        <v>200</v>
      </c>
      <c r="C189" s="22">
        <v>600</v>
      </c>
      <c r="D189" s="42">
        <f t="shared" si="45"/>
        <v>60</v>
      </c>
      <c r="E189" s="42">
        <v>7</v>
      </c>
      <c r="F189" s="42">
        <v>30</v>
      </c>
      <c r="G189" s="43">
        <f t="shared" si="49"/>
        <v>97</v>
      </c>
      <c r="H189" s="43"/>
      <c r="I189" s="98"/>
      <c r="J189" s="153">
        <f t="shared" si="50"/>
        <v>97</v>
      </c>
      <c r="K189" s="256">
        <v>198.4</v>
      </c>
      <c r="L189" s="164">
        <v>8.74</v>
      </c>
      <c r="M189" s="124"/>
      <c r="N189" s="43">
        <f t="shared" si="51"/>
        <v>0</v>
      </c>
      <c r="O189" s="43"/>
      <c r="P189" s="95">
        <f t="shared" si="48"/>
        <v>304.14</v>
      </c>
    </row>
    <row r="190" spans="1:16" s="1" customFormat="1">
      <c r="A190" s="50"/>
      <c r="B190" s="77" t="s">
        <v>201</v>
      </c>
      <c r="C190" s="52">
        <v>606</v>
      </c>
      <c r="D190" s="53">
        <f t="shared" si="45"/>
        <v>60.6</v>
      </c>
      <c r="E190" s="53">
        <v>7</v>
      </c>
      <c r="F190" s="53">
        <v>30</v>
      </c>
      <c r="G190" s="54">
        <f t="shared" si="49"/>
        <v>97.6</v>
      </c>
      <c r="H190" s="54"/>
      <c r="I190" s="159"/>
      <c r="J190" s="130">
        <f t="shared" si="50"/>
        <v>97.6</v>
      </c>
      <c r="K190" s="54"/>
      <c r="L190" s="165">
        <v>1.9</v>
      </c>
      <c r="M190" s="156"/>
      <c r="N190" s="78">
        <f>SUM((G190+K190)*M190*0.0003)</f>
        <v>0</v>
      </c>
      <c r="O190" s="78"/>
      <c r="P190" s="95">
        <f t="shared" si="48"/>
        <v>99.5</v>
      </c>
    </row>
    <row r="191" spans="1:16" s="1" customFormat="1">
      <c r="A191" s="55"/>
      <c r="B191" s="237" t="s">
        <v>202</v>
      </c>
      <c r="C191" s="38">
        <v>600</v>
      </c>
      <c r="D191" s="39">
        <f t="shared" si="45"/>
        <v>60</v>
      </c>
      <c r="E191" s="39">
        <v>7</v>
      </c>
      <c r="F191" s="39">
        <v>30</v>
      </c>
      <c r="G191" s="40">
        <f t="shared" si="49"/>
        <v>97</v>
      </c>
      <c r="H191" s="36">
        <v>100</v>
      </c>
      <c r="I191" s="257">
        <v>45762</v>
      </c>
      <c r="J191" s="115">
        <f t="shared" si="50"/>
        <v>-3</v>
      </c>
      <c r="K191" s="178">
        <v>-6</v>
      </c>
      <c r="L191" s="173"/>
      <c r="M191" s="258"/>
      <c r="N191" s="244">
        <f>SUM(G191*M191*0.0003)</f>
        <v>0</v>
      </c>
      <c r="O191" s="244"/>
      <c r="P191" s="179">
        <f t="shared" si="48"/>
        <v>-9</v>
      </c>
    </row>
    <row r="192" spans="1:16" s="1" customFormat="1">
      <c r="A192" s="23"/>
      <c r="B192" s="87" t="s">
        <v>203</v>
      </c>
      <c r="C192" s="47">
        <v>535</v>
      </c>
      <c r="D192" s="48">
        <f>(SUM(C192:C193))*0.1</f>
        <v>106.2</v>
      </c>
      <c r="E192" s="48">
        <v>7</v>
      </c>
      <c r="F192" s="48">
        <v>60</v>
      </c>
      <c r="G192" s="49">
        <f>SUM(D192:F193)</f>
        <v>173.2</v>
      </c>
      <c r="H192" s="49"/>
      <c r="I192" s="126"/>
      <c r="J192" s="127">
        <f>SUM(G192+G193-H192)</f>
        <v>173.2</v>
      </c>
      <c r="K192" s="259">
        <v>-12.65</v>
      </c>
      <c r="L192" s="141"/>
      <c r="M192" s="154"/>
      <c r="N192" s="43">
        <f>SUM((H192+K192)*M192*0.0003)</f>
        <v>0</v>
      </c>
      <c r="O192" s="43"/>
      <c r="P192" s="123">
        <f>SUM(J192:O193)</f>
        <v>160.55000000000001</v>
      </c>
    </row>
    <row r="193" spans="1:16" s="1" customFormat="1">
      <c r="A193" s="44"/>
      <c r="B193" s="22" t="s">
        <v>204</v>
      </c>
      <c r="C193" s="22">
        <v>527</v>
      </c>
      <c r="D193" s="42"/>
      <c r="E193" s="42"/>
      <c r="F193" s="42"/>
      <c r="G193" s="43"/>
      <c r="H193" s="43"/>
      <c r="I193" s="183"/>
      <c r="J193" s="266"/>
      <c r="K193" s="178"/>
      <c r="L193" s="136"/>
      <c r="M193" s="154"/>
      <c r="N193" s="43">
        <f>SUM((J192+K192)*M193*0.0003)</f>
        <v>0</v>
      </c>
      <c r="O193" s="43"/>
      <c r="P193" s="125"/>
    </row>
    <row r="194" spans="1:16" s="1" customFormat="1">
      <c r="A194" s="45"/>
      <c r="B194" s="90" t="s">
        <v>205</v>
      </c>
      <c r="C194" s="47">
        <v>600</v>
      </c>
      <c r="D194" s="48">
        <f>SUM(C194*0.1)</f>
        <v>60</v>
      </c>
      <c r="E194" s="48">
        <v>7</v>
      </c>
      <c r="F194" s="48">
        <v>30</v>
      </c>
      <c r="G194" s="49">
        <f>SUM(D194:F194)</f>
        <v>97</v>
      </c>
      <c r="H194" s="49"/>
      <c r="I194" s="126"/>
      <c r="J194" s="139">
        <f>SUM(G194-H194)</f>
        <v>97</v>
      </c>
      <c r="K194" s="49"/>
      <c r="L194" s="108">
        <v>2.82</v>
      </c>
      <c r="M194" s="186"/>
      <c r="N194" s="49">
        <f>SUM(G194*M194*0.0003)</f>
        <v>0</v>
      </c>
      <c r="O194" s="49"/>
      <c r="P194" s="95">
        <f>SUM(J194:O194)</f>
        <v>99.82</v>
      </c>
    </row>
    <row r="195" spans="1:16" s="1" customFormat="1">
      <c r="A195" s="50"/>
      <c r="B195" s="85" t="s">
        <v>206</v>
      </c>
      <c r="C195" s="52">
        <v>600</v>
      </c>
      <c r="D195" s="53">
        <f>SUM(C195*0.1)</f>
        <v>60</v>
      </c>
      <c r="E195" s="53">
        <v>7</v>
      </c>
      <c r="F195" s="53">
        <v>30</v>
      </c>
      <c r="G195" s="54">
        <f>SUM(D195:F195)</f>
        <v>97</v>
      </c>
      <c r="H195" s="54"/>
      <c r="I195" s="159"/>
      <c r="J195" s="130">
        <f>SUM(G195-H195)</f>
        <v>97</v>
      </c>
      <c r="K195" s="251">
        <v>0.33</v>
      </c>
      <c r="L195" s="161">
        <v>0.01</v>
      </c>
      <c r="M195" s="190"/>
      <c r="N195" s="54">
        <f>SUM(G195*M195*0.0003)</f>
        <v>0</v>
      </c>
      <c r="O195" s="54"/>
      <c r="P195" s="95">
        <f>SUM(J195:O195)</f>
        <v>97.34</v>
      </c>
    </row>
    <row r="196" spans="1:16" s="1" customFormat="1" ht="12.75" customHeight="1">
      <c r="A196" s="55"/>
      <c r="B196" s="198" t="s">
        <v>207</v>
      </c>
      <c r="C196" s="57">
        <v>606</v>
      </c>
      <c r="D196" s="58">
        <f>SUM(C196*0.1)</f>
        <v>60.6</v>
      </c>
      <c r="E196" s="58">
        <v>7</v>
      </c>
      <c r="F196" s="58">
        <v>30</v>
      </c>
      <c r="G196" s="60">
        <f>SUM(D196:F196)</f>
        <v>97.6</v>
      </c>
      <c r="H196" s="60"/>
      <c r="I196" s="138"/>
      <c r="J196" s="171">
        <f>SUM(G196-H196)</f>
        <v>97.6</v>
      </c>
      <c r="K196" s="184">
        <v>195.33</v>
      </c>
      <c r="L196" s="248">
        <v>13.11</v>
      </c>
      <c r="M196" s="212"/>
      <c r="N196" s="60">
        <f>SUM(G196*M196*0.0003)</f>
        <v>0</v>
      </c>
      <c r="O196" s="60"/>
      <c r="P196" s="95">
        <f>SUM(J196:O196)</f>
        <v>306.04000000000002</v>
      </c>
    </row>
    <row r="197" spans="1:16" s="1" customFormat="1">
      <c r="A197" s="23"/>
      <c r="B197" s="4" t="s">
        <v>208</v>
      </c>
      <c r="C197" s="4">
        <v>600</v>
      </c>
      <c r="D197" s="72">
        <f>(SUM(C197:C198))*0.1</f>
        <v>90</v>
      </c>
      <c r="E197" s="72">
        <v>7</v>
      </c>
      <c r="F197" s="72">
        <v>45</v>
      </c>
      <c r="G197" s="43">
        <f>SUM(D197:F198)</f>
        <v>142</v>
      </c>
      <c r="H197" s="43"/>
      <c r="I197" s="9"/>
      <c r="J197" s="153">
        <f>SUM(G197-H197)-H198</f>
        <v>142</v>
      </c>
      <c r="K197" s="43"/>
      <c r="L197" s="123"/>
      <c r="M197" s="112"/>
      <c r="N197" s="43">
        <f>SUM(G197*M197*0.0003)</f>
        <v>0</v>
      </c>
      <c r="O197" s="43"/>
      <c r="P197" s="123">
        <f>SUM(J197:O198)</f>
        <v>142</v>
      </c>
    </row>
    <row r="198" spans="1:16" s="1" customFormat="1">
      <c r="A198" s="44"/>
      <c r="B198" s="4" t="s">
        <v>209</v>
      </c>
      <c r="C198" s="4">
        <v>300</v>
      </c>
      <c r="D198" s="42"/>
      <c r="E198" s="42"/>
      <c r="F198" s="72"/>
      <c r="G198" s="72"/>
      <c r="H198" s="73"/>
      <c r="I198" s="9"/>
      <c r="J198" s="171"/>
      <c r="K198" s="262"/>
      <c r="L198" s="125"/>
      <c r="M198" s="117"/>
      <c r="N198" s="262"/>
      <c r="O198" s="262"/>
      <c r="P198" s="125"/>
    </row>
    <row r="199" spans="1:16" s="1" customFormat="1">
      <c r="A199" s="45"/>
      <c r="B199" s="77" t="s">
        <v>210</v>
      </c>
      <c r="C199" s="52">
        <v>813</v>
      </c>
      <c r="D199" s="53">
        <f t="shared" ref="D199:D204" si="52">SUM(C199*0.1)</f>
        <v>81.3</v>
      </c>
      <c r="E199" s="53">
        <v>7</v>
      </c>
      <c r="F199" s="53">
        <v>30</v>
      </c>
      <c r="G199" s="54">
        <f t="shared" ref="G199:G204" si="53">SUM(D199:F199)</f>
        <v>118.3</v>
      </c>
      <c r="H199" s="54"/>
      <c r="I199" s="241"/>
      <c r="J199" s="130">
        <f t="shared" ref="J199:J205" si="54">SUM(G199-H199)</f>
        <v>118.3</v>
      </c>
      <c r="K199" s="235"/>
      <c r="L199" s="267">
        <v>0.75</v>
      </c>
      <c r="M199" s="190"/>
      <c r="N199" s="235">
        <f>(SUM(G199*M199*0.0003))</f>
        <v>0</v>
      </c>
      <c r="O199" s="235"/>
      <c r="P199" s="95">
        <f t="shared" ref="P199:P243" si="55">SUM(J199:O199)</f>
        <v>119.05</v>
      </c>
    </row>
    <row r="200" spans="1:16" s="1" customFormat="1">
      <c r="A200" s="50"/>
      <c r="B200" s="81" t="s">
        <v>211</v>
      </c>
      <c r="C200" s="22">
        <v>813</v>
      </c>
      <c r="D200" s="42">
        <f t="shared" si="52"/>
        <v>81.3</v>
      </c>
      <c r="E200" s="42">
        <v>7</v>
      </c>
      <c r="F200" s="42">
        <v>30</v>
      </c>
      <c r="G200" s="43">
        <f t="shared" si="53"/>
        <v>118.3</v>
      </c>
      <c r="H200" s="43"/>
      <c r="I200" s="98"/>
      <c r="J200" s="153">
        <f t="shared" si="54"/>
        <v>118.3</v>
      </c>
      <c r="K200" s="73"/>
      <c r="L200" s="113">
        <v>0.82</v>
      </c>
      <c r="M200" s="124"/>
      <c r="N200" s="43">
        <f>SUM(G200*M200*0.0003)</f>
        <v>0</v>
      </c>
      <c r="O200" s="43"/>
      <c r="P200" s="95">
        <f t="shared" si="55"/>
        <v>119.12</v>
      </c>
    </row>
    <row r="201" spans="1:16" s="1" customFormat="1">
      <c r="A201" s="50"/>
      <c r="B201" s="85" t="s">
        <v>212</v>
      </c>
      <c r="C201" s="52">
        <v>600</v>
      </c>
      <c r="D201" s="53">
        <f t="shared" si="52"/>
        <v>60</v>
      </c>
      <c r="E201" s="53">
        <v>7</v>
      </c>
      <c r="F201" s="53">
        <v>30</v>
      </c>
      <c r="G201" s="54">
        <f t="shared" si="53"/>
        <v>97</v>
      </c>
      <c r="H201" s="54"/>
      <c r="I201" s="129"/>
      <c r="J201" s="160">
        <f t="shared" si="54"/>
        <v>97</v>
      </c>
      <c r="K201" s="209">
        <v>2</v>
      </c>
      <c r="L201" s="165">
        <v>0.85</v>
      </c>
      <c r="M201" s="190"/>
      <c r="N201" s="54">
        <f>SUM(G201*M201*0.0003)</f>
        <v>0</v>
      </c>
      <c r="O201" s="54"/>
      <c r="P201" s="95">
        <f t="shared" si="55"/>
        <v>99.85</v>
      </c>
    </row>
    <row r="202" spans="1:16" s="1" customFormat="1">
      <c r="A202" s="50"/>
      <c r="B202" s="81" t="s">
        <v>213</v>
      </c>
      <c r="C202" s="22">
        <v>600</v>
      </c>
      <c r="D202" s="42">
        <f t="shared" si="52"/>
        <v>60</v>
      </c>
      <c r="E202" s="42">
        <v>7</v>
      </c>
      <c r="F202" s="42">
        <v>30</v>
      </c>
      <c r="G202" s="43">
        <f t="shared" si="53"/>
        <v>97</v>
      </c>
      <c r="H202" s="43"/>
      <c r="I202" s="98"/>
      <c r="J202" s="153">
        <f t="shared" si="54"/>
        <v>97</v>
      </c>
      <c r="K202" s="43"/>
      <c r="L202" s="113">
        <v>1.69</v>
      </c>
      <c r="M202" s="124"/>
      <c r="N202" s="43">
        <f>SUM(G202*M202*0.0003)</f>
        <v>0</v>
      </c>
      <c r="O202" s="43"/>
      <c r="P202" s="95">
        <f t="shared" si="55"/>
        <v>98.69</v>
      </c>
    </row>
    <row r="203" spans="1:16" s="1" customFormat="1">
      <c r="A203" s="50"/>
      <c r="B203" s="61" t="s">
        <v>214</v>
      </c>
      <c r="C203" s="47">
        <v>600</v>
      </c>
      <c r="D203" s="83">
        <f t="shared" si="52"/>
        <v>60</v>
      </c>
      <c r="E203" s="83">
        <v>7</v>
      </c>
      <c r="F203" s="83">
        <v>30</v>
      </c>
      <c r="G203" s="49">
        <f t="shared" si="53"/>
        <v>97</v>
      </c>
      <c r="H203" s="49"/>
      <c r="I203" s="180"/>
      <c r="J203" s="242">
        <f t="shared" si="54"/>
        <v>97</v>
      </c>
      <c r="K203" s="49"/>
      <c r="L203" s="141"/>
      <c r="M203" s="107"/>
      <c r="N203" s="84">
        <f>SUM(G203*M203*0.0003)</f>
        <v>0</v>
      </c>
      <c r="O203" s="84"/>
      <c r="P203" s="95">
        <f t="shared" si="55"/>
        <v>97</v>
      </c>
    </row>
    <row r="204" spans="1:16" s="1" customFormat="1">
      <c r="A204" s="55"/>
      <c r="B204" s="85" t="s">
        <v>215</v>
      </c>
      <c r="C204" s="69">
        <v>630</v>
      </c>
      <c r="D204" s="53">
        <f t="shared" si="52"/>
        <v>63</v>
      </c>
      <c r="E204" s="53">
        <v>7</v>
      </c>
      <c r="F204" s="53">
        <v>30</v>
      </c>
      <c r="G204" s="54">
        <f t="shared" si="53"/>
        <v>100</v>
      </c>
      <c r="H204" s="54"/>
      <c r="I204" s="159"/>
      <c r="J204" s="130">
        <f t="shared" si="54"/>
        <v>100</v>
      </c>
      <c r="K204" s="54"/>
      <c r="L204" s="165">
        <v>0.59</v>
      </c>
      <c r="M204" s="186"/>
      <c r="N204" s="49">
        <f>SUM(G204+K204)*M204*0.03/100</f>
        <v>0</v>
      </c>
      <c r="O204" s="49"/>
      <c r="P204" s="141">
        <f t="shared" si="55"/>
        <v>100.59</v>
      </c>
    </row>
    <row r="205" spans="1:16" s="1" customFormat="1">
      <c r="A205" s="23"/>
      <c r="B205" s="28" t="s">
        <v>216</v>
      </c>
      <c r="C205" s="22">
        <v>600</v>
      </c>
      <c r="D205" s="42">
        <f>(SUM(C205:C205))*0.1</f>
        <v>60</v>
      </c>
      <c r="E205" s="42">
        <v>7</v>
      </c>
      <c r="F205" s="42">
        <v>45</v>
      </c>
      <c r="G205" s="43">
        <f>SUM(D205:F206)</f>
        <v>142</v>
      </c>
      <c r="H205" s="43"/>
      <c r="I205" s="9"/>
      <c r="J205" s="153">
        <f t="shared" si="54"/>
        <v>142</v>
      </c>
      <c r="K205" s="228">
        <v>0.2</v>
      </c>
      <c r="L205" s="113">
        <v>0.06</v>
      </c>
      <c r="M205" s="268"/>
      <c r="N205" s="49">
        <f>SUM((G205+K205)*M205*0.0003)</f>
        <v>0</v>
      </c>
      <c r="O205" s="49"/>
      <c r="P205" s="141">
        <f t="shared" si="55"/>
        <v>142.26</v>
      </c>
    </row>
    <row r="206" spans="1:16" s="1" customFormat="1">
      <c r="A206" s="44"/>
      <c r="B206" s="37" t="s">
        <v>209</v>
      </c>
      <c r="C206" s="22">
        <v>300</v>
      </c>
      <c r="D206" s="42">
        <f>(SUM(C206:C206))*0.1</f>
        <v>30</v>
      </c>
      <c r="E206" s="42"/>
      <c r="F206" s="42"/>
      <c r="G206" s="43"/>
      <c r="H206" s="43"/>
      <c r="I206" s="9"/>
      <c r="J206" s="153"/>
      <c r="K206" s="228"/>
      <c r="L206" s="113"/>
      <c r="M206" s="269"/>
      <c r="N206" s="60"/>
      <c r="O206" s="60"/>
      <c r="P206" s="136"/>
    </row>
    <row r="207" spans="1:16" s="1" customFormat="1">
      <c r="A207" s="45"/>
      <c r="B207" s="51" t="s">
        <v>217</v>
      </c>
      <c r="C207" s="52">
        <v>600</v>
      </c>
      <c r="D207" s="53">
        <f t="shared" ref="D207:D243" si="56">SUM(C207*0.1)</f>
        <v>60</v>
      </c>
      <c r="E207" s="53">
        <v>7</v>
      </c>
      <c r="F207" s="53">
        <v>30</v>
      </c>
      <c r="G207" s="54">
        <f t="shared" ref="G207:G214" si="57">SUM(D207:F207)</f>
        <v>97</v>
      </c>
      <c r="H207" s="54"/>
      <c r="I207" s="129"/>
      <c r="J207" s="130">
        <f t="shared" ref="J207:J216" si="58">SUM(G207-H207)</f>
        <v>97</v>
      </c>
      <c r="K207" s="155">
        <v>-54.64</v>
      </c>
      <c r="L207" s="95"/>
      <c r="M207" s="124"/>
      <c r="N207" s="43">
        <f>SUM(G207*M207*0.0003)</f>
        <v>0</v>
      </c>
      <c r="O207" s="43"/>
      <c r="P207" s="136">
        <f t="shared" si="55"/>
        <v>42.36</v>
      </c>
    </row>
    <row r="208" spans="1:16" s="1" customFormat="1">
      <c r="A208" s="55"/>
      <c r="B208" s="89" t="s">
        <v>218</v>
      </c>
      <c r="C208" s="22">
        <v>600</v>
      </c>
      <c r="D208" s="42">
        <f t="shared" si="56"/>
        <v>60</v>
      </c>
      <c r="E208" s="42">
        <v>7</v>
      </c>
      <c r="F208" s="42">
        <v>30</v>
      </c>
      <c r="G208" s="43">
        <f t="shared" si="57"/>
        <v>97</v>
      </c>
      <c r="H208" s="43"/>
      <c r="I208" s="9"/>
      <c r="J208" s="153">
        <f t="shared" si="58"/>
        <v>97</v>
      </c>
      <c r="K208" s="43"/>
      <c r="L208" s="43"/>
      <c r="M208" s="270"/>
      <c r="N208" s="49">
        <f>SUM(G208*M208*0.0003)</f>
        <v>0</v>
      </c>
      <c r="O208" s="49"/>
      <c r="P208" s="141">
        <f t="shared" si="55"/>
        <v>97</v>
      </c>
    </row>
    <row r="209" spans="1:16" s="1" customFormat="1">
      <c r="A209" s="23"/>
      <c r="B209" s="28" t="s">
        <v>219</v>
      </c>
      <c r="C209" s="29">
        <v>630</v>
      </c>
      <c r="D209" s="260">
        <f t="shared" si="56"/>
        <v>63</v>
      </c>
      <c r="E209" s="260">
        <v>7</v>
      </c>
      <c r="F209" s="260">
        <v>30</v>
      </c>
      <c r="G209" s="31">
        <f t="shared" si="57"/>
        <v>100</v>
      </c>
      <c r="H209" s="31">
        <v>99.34</v>
      </c>
      <c r="I209" s="142">
        <v>45819</v>
      </c>
      <c r="J209" s="271">
        <f t="shared" si="58"/>
        <v>0.65999999999999703</v>
      </c>
      <c r="K209" s="31"/>
      <c r="L209" s="168">
        <v>0.66</v>
      </c>
      <c r="M209" s="107"/>
      <c r="N209" s="49">
        <f>SUM(G209*M209*0.0003)</f>
        <v>0</v>
      </c>
      <c r="O209" s="49"/>
      <c r="P209" s="108">
        <f>SUM(J209:O210)</f>
        <v>0.65999999999999703</v>
      </c>
    </row>
    <row r="210" spans="1:16" s="1" customFormat="1">
      <c r="A210" s="44"/>
      <c r="B210" s="37"/>
      <c r="C210" s="38"/>
      <c r="D210" s="80"/>
      <c r="E210" s="80"/>
      <c r="F210" s="80"/>
      <c r="G210" s="40"/>
      <c r="H210" s="40"/>
      <c r="I210" s="150">
        <v>45819</v>
      </c>
      <c r="J210" s="272"/>
      <c r="K210" s="40"/>
      <c r="L210" s="173">
        <v>-0.66</v>
      </c>
      <c r="M210" s="117"/>
      <c r="N210" s="60"/>
      <c r="O210" s="60"/>
      <c r="P210" s="118"/>
    </row>
    <row r="211" spans="1:16" s="1" customFormat="1">
      <c r="A211" s="45"/>
      <c r="B211" s="89" t="s">
        <v>220</v>
      </c>
      <c r="C211" s="22">
        <v>600</v>
      </c>
      <c r="D211" s="42">
        <f t="shared" si="56"/>
        <v>60</v>
      </c>
      <c r="E211" s="42">
        <v>7</v>
      </c>
      <c r="F211" s="42">
        <v>30</v>
      </c>
      <c r="G211" s="43">
        <f t="shared" si="57"/>
        <v>97</v>
      </c>
      <c r="H211" s="43"/>
      <c r="I211" s="98"/>
      <c r="J211" s="249">
        <f t="shared" si="58"/>
        <v>97</v>
      </c>
      <c r="K211" s="43"/>
      <c r="L211" s="123"/>
      <c r="M211" s="124"/>
      <c r="N211" s="43">
        <f>SUM(G211*M211*0.0003)</f>
        <v>0</v>
      </c>
      <c r="O211" s="43"/>
      <c r="P211" s="136">
        <f t="shared" si="55"/>
        <v>97</v>
      </c>
    </row>
    <row r="212" spans="1:16" s="1" customFormat="1">
      <c r="A212" s="50"/>
      <c r="B212" s="91" t="s">
        <v>221</v>
      </c>
      <c r="C212" s="52">
        <v>600</v>
      </c>
      <c r="D212" s="53">
        <f t="shared" si="56"/>
        <v>60</v>
      </c>
      <c r="E212" s="53">
        <v>7</v>
      </c>
      <c r="F212" s="70">
        <v>30</v>
      </c>
      <c r="G212" s="70">
        <f t="shared" si="57"/>
        <v>97</v>
      </c>
      <c r="H212" s="70"/>
      <c r="I212" s="129"/>
      <c r="J212" s="160">
        <f t="shared" si="58"/>
        <v>97</v>
      </c>
      <c r="K212" s="54"/>
      <c r="L212" s="273"/>
      <c r="M212" s="274"/>
      <c r="N212" s="70">
        <f>SUM(J212*M212*0.0003)</f>
        <v>0</v>
      </c>
      <c r="O212" s="70"/>
      <c r="P212" s="95">
        <f t="shared" si="55"/>
        <v>97</v>
      </c>
    </row>
    <row r="213" spans="1:16" s="1" customFormat="1">
      <c r="A213" s="50"/>
      <c r="B213" s="89" t="s">
        <v>222</v>
      </c>
      <c r="C213" s="22">
        <v>600</v>
      </c>
      <c r="D213" s="42">
        <f t="shared" si="56"/>
        <v>60</v>
      </c>
      <c r="E213" s="42">
        <v>7</v>
      </c>
      <c r="F213" s="42">
        <v>30</v>
      </c>
      <c r="G213" s="43">
        <f t="shared" si="57"/>
        <v>97</v>
      </c>
      <c r="H213" s="43"/>
      <c r="I213" s="98"/>
      <c r="J213" s="119">
        <f t="shared" si="58"/>
        <v>97</v>
      </c>
      <c r="K213" s="43"/>
      <c r="L213" s="123"/>
      <c r="M213" s="124"/>
      <c r="N213" s="43">
        <f>SUM(J213*M213*0.0003)</f>
        <v>0</v>
      </c>
      <c r="O213" s="43"/>
      <c r="P213" s="95">
        <f t="shared" si="55"/>
        <v>97</v>
      </c>
    </row>
    <row r="214" spans="1:16" s="1" customFormat="1">
      <c r="A214" s="50"/>
      <c r="B214" s="85" t="s">
        <v>223</v>
      </c>
      <c r="C214" s="52">
        <v>600</v>
      </c>
      <c r="D214" s="53">
        <f t="shared" si="56"/>
        <v>60</v>
      </c>
      <c r="E214" s="53">
        <v>7</v>
      </c>
      <c r="F214" s="53">
        <v>30</v>
      </c>
      <c r="G214" s="54">
        <f t="shared" si="57"/>
        <v>97</v>
      </c>
      <c r="H214" s="54"/>
      <c r="I214" s="129"/>
      <c r="J214" s="214">
        <f t="shared" si="58"/>
        <v>97</v>
      </c>
      <c r="K214" s="209">
        <v>0.04</v>
      </c>
      <c r="L214" s="95"/>
      <c r="M214" s="133"/>
      <c r="N214" s="54">
        <f t="shared" ref="N214:N221" si="59">SUM(G214*M214*0.0003)</f>
        <v>0</v>
      </c>
      <c r="O214" s="54"/>
      <c r="P214" s="95">
        <f t="shared" si="55"/>
        <v>97.04</v>
      </c>
    </row>
    <row r="215" spans="1:16" s="1" customFormat="1">
      <c r="A215" s="50"/>
      <c r="B215" s="89" t="s">
        <v>224</v>
      </c>
      <c r="C215" s="22">
        <v>600</v>
      </c>
      <c r="D215" s="42">
        <f t="shared" si="56"/>
        <v>60</v>
      </c>
      <c r="E215" s="42">
        <v>7</v>
      </c>
      <c r="F215" s="42">
        <v>30</v>
      </c>
      <c r="G215" s="72">
        <f t="shared" ref="G215:G221" si="60">SUM(D215:F215)</f>
        <v>97</v>
      </c>
      <c r="H215" s="72"/>
      <c r="I215" s="98"/>
      <c r="J215" s="249">
        <f t="shared" si="58"/>
        <v>97</v>
      </c>
      <c r="K215" s="72"/>
      <c r="L215" s="275"/>
      <c r="M215" s="276"/>
      <c r="N215" s="43">
        <f t="shared" si="59"/>
        <v>0</v>
      </c>
      <c r="O215" s="43"/>
      <c r="P215" s="95">
        <f t="shared" si="55"/>
        <v>97</v>
      </c>
    </row>
    <row r="216" spans="1:16" s="1" customFormat="1">
      <c r="A216" s="50"/>
      <c r="B216" s="76" t="s">
        <v>225</v>
      </c>
      <c r="C216" s="69">
        <v>600</v>
      </c>
      <c r="D216" s="53">
        <f t="shared" si="56"/>
        <v>60</v>
      </c>
      <c r="E216" s="53">
        <v>7</v>
      </c>
      <c r="F216" s="53">
        <v>30</v>
      </c>
      <c r="G216" s="54">
        <f t="shared" si="60"/>
        <v>97</v>
      </c>
      <c r="H216" s="54"/>
      <c r="I216" s="159"/>
      <c r="J216" s="130">
        <f t="shared" si="58"/>
        <v>97</v>
      </c>
      <c r="K216" s="78"/>
      <c r="L216" s="95"/>
      <c r="M216" s="247"/>
      <c r="N216" s="54">
        <f t="shared" si="59"/>
        <v>0</v>
      </c>
      <c r="O216" s="54"/>
      <c r="P216" s="95">
        <f t="shared" si="55"/>
        <v>97</v>
      </c>
    </row>
    <row r="217" spans="1:16" s="1" customFormat="1">
      <c r="A217" s="50"/>
      <c r="B217" s="56" t="s">
        <v>226</v>
      </c>
      <c r="C217" s="82">
        <v>600</v>
      </c>
      <c r="D217" s="58">
        <f t="shared" si="56"/>
        <v>60</v>
      </c>
      <c r="E217" s="58">
        <v>7</v>
      </c>
      <c r="F217" s="58">
        <v>30</v>
      </c>
      <c r="G217" s="60">
        <f t="shared" si="60"/>
        <v>97</v>
      </c>
      <c r="H217" s="60"/>
      <c r="I217" s="159"/>
      <c r="J217" s="171">
        <f t="shared" ref="J217:J225" si="61">SUM(G217-H217)</f>
        <v>97</v>
      </c>
      <c r="K217" s="60"/>
      <c r="L217" s="136"/>
      <c r="M217" s="174"/>
      <c r="N217" s="60">
        <f t="shared" si="59"/>
        <v>0</v>
      </c>
      <c r="O217" s="60"/>
      <c r="P217" s="95">
        <f t="shared" si="55"/>
        <v>97</v>
      </c>
    </row>
    <row r="218" spans="1:16" s="1" customFormat="1">
      <c r="A218" s="50"/>
      <c r="B218" s="71" t="s">
        <v>227</v>
      </c>
      <c r="C218" s="22">
        <v>615</v>
      </c>
      <c r="D218" s="42">
        <f t="shared" si="56"/>
        <v>61.5</v>
      </c>
      <c r="E218" s="42">
        <v>7</v>
      </c>
      <c r="F218" s="42">
        <v>30</v>
      </c>
      <c r="G218" s="43">
        <f t="shared" si="60"/>
        <v>98.5</v>
      </c>
      <c r="H218" s="43"/>
      <c r="I218" s="98"/>
      <c r="J218" s="153">
        <f t="shared" si="61"/>
        <v>98.5</v>
      </c>
      <c r="K218" s="43"/>
      <c r="L218" s="123"/>
      <c r="M218" s="112"/>
      <c r="N218" s="43">
        <f t="shared" si="59"/>
        <v>0</v>
      </c>
      <c r="O218" s="43"/>
      <c r="P218" s="95">
        <f t="shared" si="55"/>
        <v>98.5</v>
      </c>
    </row>
    <row r="219" spans="1:16" s="1" customFormat="1">
      <c r="A219" s="50"/>
      <c r="B219" s="76" t="s">
        <v>228</v>
      </c>
      <c r="C219" s="69">
        <v>603</v>
      </c>
      <c r="D219" s="53">
        <f t="shared" si="56"/>
        <v>60.3</v>
      </c>
      <c r="E219" s="53">
        <v>7</v>
      </c>
      <c r="F219" s="70">
        <v>30</v>
      </c>
      <c r="G219" s="70">
        <f t="shared" si="60"/>
        <v>97.3</v>
      </c>
      <c r="H219" s="78"/>
      <c r="I219" s="159"/>
      <c r="J219" s="130">
        <f t="shared" si="61"/>
        <v>97.3</v>
      </c>
      <c r="K219" s="131">
        <v>-2.61</v>
      </c>
      <c r="L219" s="132"/>
      <c r="M219" s="156"/>
      <c r="N219" s="78">
        <f t="shared" si="59"/>
        <v>0</v>
      </c>
      <c r="O219" s="78"/>
      <c r="P219" s="95">
        <f t="shared" si="55"/>
        <v>94.69</v>
      </c>
    </row>
    <row r="220" spans="1:16" s="1" customFormat="1">
      <c r="A220" s="50"/>
      <c r="B220" s="198" t="s">
        <v>229</v>
      </c>
      <c r="C220" s="82">
        <v>603</v>
      </c>
      <c r="D220" s="58">
        <f t="shared" si="56"/>
        <v>60.3</v>
      </c>
      <c r="E220" s="58">
        <v>7</v>
      </c>
      <c r="F220" s="58">
        <v>30</v>
      </c>
      <c r="G220" s="60">
        <f t="shared" si="60"/>
        <v>97.3</v>
      </c>
      <c r="H220" s="60"/>
      <c r="I220" s="183"/>
      <c r="J220" s="171">
        <f t="shared" si="61"/>
        <v>97.3</v>
      </c>
      <c r="K220" s="184">
        <v>97.3</v>
      </c>
      <c r="L220" s="118">
        <v>7.07</v>
      </c>
      <c r="M220" s="212"/>
      <c r="N220" s="60">
        <f t="shared" si="59"/>
        <v>0</v>
      </c>
      <c r="O220" s="60"/>
      <c r="P220" s="95">
        <f t="shared" si="55"/>
        <v>201.67</v>
      </c>
    </row>
    <row r="221" spans="1:16" s="1" customFormat="1">
      <c r="A221" s="50"/>
      <c r="B221" s="261" t="s">
        <v>230</v>
      </c>
      <c r="C221" s="22">
        <v>600</v>
      </c>
      <c r="D221" s="42">
        <f t="shared" si="56"/>
        <v>60</v>
      </c>
      <c r="E221" s="42">
        <v>7</v>
      </c>
      <c r="F221" s="42">
        <v>30</v>
      </c>
      <c r="G221" s="43">
        <f t="shared" si="60"/>
        <v>97</v>
      </c>
      <c r="H221" s="43"/>
      <c r="I221" s="98"/>
      <c r="J221" s="153">
        <f t="shared" si="61"/>
        <v>97</v>
      </c>
      <c r="K221" s="277">
        <v>108.34</v>
      </c>
      <c r="L221" s="113">
        <v>4.37</v>
      </c>
      <c r="M221" s="124"/>
      <c r="N221" s="43">
        <f t="shared" si="59"/>
        <v>0</v>
      </c>
      <c r="O221" s="43"/>
      <c r="P221" s="95">
        <f t="shared" si="55"/>
        <v>209.71</v>
      </c>
    </row>
    <row r="222" spans="1:16" s="1" customFormat="1">
      <c r="A222" s="50"/>
      <c r="B222" s="77" t="s">
        <v>231</v>
      </c>
      <c r="C222" s="69">
        <v>600</v>
      </c>
      <c r="D222" s="70">
        <f t="shared" si="56"/>
        <v>60</v>
      </c>
      <c r="E222" s="70">
        <v>7</v>
      </c>
      <c r="F222" s="70">
        <v>30</v>
      </c>
      <c r="G222" s="54">
        <f t="shared" ref="G222:G243" si="62">SUM(D222:F222)</f>
        <v>97</v>
      </c>
      <c r="H222" s="54"/>
      <c r="I222" s="159"/>
      <c r="J222" s="130">
        <f t="shared" si="61"/>
        <v>97</v>
      </c>
      <c r="K222" s="209">
        <v>0.85</v>
      </c>
      <c r="L222" s="165">
        <v>0.04</v>
      </c>
      <c r="M222" s="156"/>
      <c r="N222" s="54">
        <f>SUM((G222+K222)*M222*0.0003)</f>
        <v>0</v>
      </c>
      <c r="O222" s="54"/>
      <c r="P222" s="95">
        <f t="shared" si="55"/>
        <v>97.89</v>
      </c>
    </row>
    <row r="223" spans="1:16" s="1" customFormat="1" ht="12.75" customHeight="1">
      <c r="A223" s="50"/>
      <c r="B223" s="89" t="s">
        <v>232</v>
      </c>
      <c r="C223" s="4">
        <v>750</v>
      </c>
      <c r="D223" s="42">
        <f t="shared" si="56"/>
        <v>75</v>
      </c>
      <c r="E223" s="42">
        <v>7</v>
      </c>
      <c r="F223" s="42">
        <v>30</v>
      </c>
      <c r="G223" s="43">
        <f t="shared" si="62"/>
        <v>112</v>
      </c>
      <c r="H223" s="182"/>
      <c r="I223" s="98"/>
      <c r="J223" s="187">
        <f t="shared" si="61"/>
        <v>112</v>
      </c>
      <c r="K223" s="73"/>
      <c r="L223" s="158"/>
      <c r="M223" s="154"/>
      <c r="N223" s="43">
        <f>SUM(G223*M223*0.0003)</f>
        <v>0</v>
      </c>
      <c r="O223" s="182"/>
      <c r="P223" s="95">
        <f t="shared" si="55"/>
        <v>112</v>
      </c>
    </row>
    <row r="224" spans="1:16" s="1" customFormat="1">
      <c r="A224" s="50"/>
      <c r="B224" s="77" t="s">
        <v>233</v>
      </c>
      <c r="C224" s="52">
        <v>603</v>
      </c>
      <c r="D224" s="53">
        <f t="shared" si="56"/>
        <v>60.3</v>
      </c>
      <c r="E224" s="53">
        <v>7</v>
      </c>
      <c r="F224" s="53">
        <v>30</v>
      </c>
      <c r="G224" s="54">
        <f t="shared" si="62"/>
        <v>97.3</v>
      </c>
      <c r="H224" s="54"/>
      <c r="I224" s="129"/>
      <c r="J224" s="181">
        <f t="shared" si="61"/>
        <v>97.3</v>
      </c>
      <c r="K224" s="209">
        <v>97.3</v>
      </c>
      <c r="L224" s="165">
        <v>4.38</v>
      </c>
      <c r="M224" s="133"/>
      <c r="N224" s="54">
        <f>SUM((G224+K224)*M224*0.0003)</f>
        <v>0</v>
      </c>
      <c r="O224" s="54"/>
      <c r="P224" s="95">
        <f t="shared" si="55"/>
        <v>198.98</v>
      </c>
    </row>
    <row r="225" spans="1:16" s="1" customFormat="1">
      <c r="A225" s="50"/>
      <c r="B225" s="71" t="s">
        <v>234</v>
      </c>
      <c r="C225" s="4">
        <v>603</v>
      </c>
      <c r="D225" s="72">
        <f t="shared" si="56"/>
        <v>60.3</v>
      </c>
      <c r="E225" s="72">
        <v>7</v>
      </c>
      <c r="F225" s="72">
        <v>30</v>
      </c>
      <c r="G225" s="72">
        <f t="shared" si="62"/>
        <v>97.3</v>
      </c>
      <c r="H225" s="73"/>
      <c r="I225" s="9"/>
      <c r="J225" s="153">
        <f t="shared" si="61"/>
        <v>97.3</v>
      </c>
      <c r="K225" s="73"/>
      <c r="L225" s="158"/>
      <c r="M225" s="112"/>
      <c r="N225" s="43">
        <f>SUM(G225*M225*0.0003)</f>
        <v>0</v>
      </c>
      <c r="O225" s="43"/>
      <c r="P225" s="95">
        <f t="shared" si="55"/>
        <v>97.3</v>
      </c>
    </row>
    <row r="226" spans="1:16" s="1" customFormat="1">
      <c r="A226" s="50"/>
      <c r="B226" s="77" t="s">
        <v>235</v>
      </c>
      <c r="C226" s="69">
        <v>603</v>
      </c>
      <c r="D226" s="70">
        <f t="shared" si="56"/>
        <v>60.3</v>
      </c>
      <c r="E226" s="70">
        <v>7</v>
      </c>
      <c r="F226" s="70">
        <v>30</v>
      </c>
      <c r="G226" s="54">
        <f t="shared" si="62"/>
        <v>97.3</v>
      </c>
      <c r="H226" s="54"/>
      <c r="I226" s="159"/>
      <c r="J226" s="130">
        <f t="shared" ref="J226:J244" si="63">SUM(G226-H226)</f>
        <v>97.3</v>
      </c>
      <c r="K226" s="78"/>
      <c r="L226" s="165">
        <v>0.86</v>
      </c>
      <c r="M226" s="156"/>
      <c r="N226" s="54">
        <f>SUM((G226+K226)*M226*0.0003)</f>
        <v>0</v>
      </c>
      <c r="O226" s="78"/>
      <c r="P226" s="95">
        <f t="shared" si="55"/>
        <v>98.16</v>
      </c>
    </row>
    <row r="227" spans="1:16" s="1" customFormat="1">
      <c r="A227" s="50"/>
      <c r="B227" s="88" t="s">
        <v>236</v>
      </c>
      <c r="C227" s="57">
        <v>603</v>
      </c>
      <c r="D227" s="59">
        <f t="shared" si="56"/>
        <v>60.3</v>
      </c>
      <c r="E227" s="59">
        <v>7</v>
      </c>
      <c r="F227" s="59">
        <v>30</v>
      </c>
      <c r="G227" s="59">
        <f t="shared" si="62"/>
        <v>97.3</v>
      </c>
      <c r="H227" s="262"/>
      <c r="I227" s="134"/>
      <c r="J227" s="171">
        <f t="shared" si="63"/>
        <v>97.3</v>
      </c>
      <c r="K227" s="262"/>
      <c r="L227" s="185">
        <v>0.41</v>
      </c>
      <c r="M227" s="117"/>
      <c r="N227" s="262">
        <f>SUM(G227*M227*0.0003)</f>
        <v>0</v>
      </c>
      <c r="O227" s="262"/>
      <c r="P227" s="95">
        <f t="shared" si="55"/>
        <v>97.71</v>
      </c>
    </row>
    <row r="228" spans="1:16" s="1" customFormat="1">
      <c r="A228" s="50"/>
      <c r="B228" s="71" t="s">
        <v>237</v>
      </c>
      <c r="C228" s="22">
        <v>594</v>
      </c>
      <c r="D228" s="42">
        <f t="shared" si="56"/>
        <v>59.4</v>
      </c>
      <c r="E228" s="42">
        <v>7</v>
      </c>
      <c r="F228" s="42">
        <v>30</v>
      </c>
      <c r="G228" s="43">
        <f t="shared" si="62"/>
        <v>96.4</v>
      </c>
      <c r="H228" s="43"/>
      <c r="I228" s="9"/>
      <c r="J228" s="153">
        <f t="shared" si="63"/>
        <v>96.4</v>
      </c>
      <c r="K228" s="43"/>
      <c r="L228" s="123"/>
      <c r="M228" s="124"/>
      <c r="N228" s="43">
        <f>SUM(J228*M228*0.0003)</f>
        <v>0</v>
      </c>
      <c r="O228" s="43"/>
      <c r="P228" s="95">
        <f t="shared" si="55"/>
        <v>96.4</v>
      </c>
    </row>
    <row r="229" spans="1:16" s="1" customFormat="1">
      <c r="A229" s="50"/>
      <c r="B229" s="51" t="s">
        <v>238</v>
      </c>
      <c r="C229" s="52">
        <v>600</v>
      </c>
      <c r="D229" s="53">
        <f t="shared" si="56"/>
        <v>60</v>
      </c>
      <c r="E229" s="53">
        <v>7</v>
      </c>
      <c r="F229" s="53">
        <v>30</v>
      </c>
      <c r="G229" s="54">
        <f t="shared" si="62"/>
        <v>97</v>
      </c>
      <c r="H229" s="54"/>
      <c r="I229" s="129"/>
      <c r="J229" s="130">
        <f t="shared" si="63"/>
        <v>97</v>
      </c>
      <c r="K229" s="155">
        <v>-1.1100000000000001</v>
      </c>
      <c r="L229" s="95"/>
      <c r="M229" s="156"/>
      <c r="N229" s="54">
        <f t="shared" ref="N229:N237" si="64">SUM(G229*M229*0.0003)</f>
        <v>0</v>
      </c>
      <c r="O229" s="54"/>
      <c r="P229" s="95">
        <f t="shared" si="55"/>
        <v>95.89</v>
      </c>
    </row>
    <row r="230" spans="1:16" s="1" customFormat="1">
      <c r="A230" s="50"/>
      <c r="B230" s="75" t="s">
        <v>239</v>
      </c>
      <c r="C230" s="22">
        <v>600</v>
      </c>
      <c r="D230" s="42">
        <f t="shared" si="56"/>
        <v>60</v>
      </c>
      <c r="E230" s="42">
        <v>7</v>
      </c>
      <c r="F230" s="42">
        <v>30</v>
      </c>
      <c r="G230" s="43">
        <f t="shared" si="62"/>
        <v>97</v>
      </c>
      <c r="H230" s="43"/>
      <c r="I230" s="98"/>
      <c r="J230" s="119">
        <f t="shared" si="63"/>
        <v>97</v>
      </c>
      <c r="K230" s="43"/>
      <c r="L230" s="113">
        <v>0.54</v>
      </c>
      <c r="M230" s="124"/>
      <c r="N230" s="43">
        <f>SUM((G230+K230)*M230*0.0003)</f>
        <v>0</v>
      </c>
      <c r="O230" s="43"/>
      <c r="P230" s="95">
        <f t="shared" si="55"/>
        <v>97.54</v>
      </c>
    </row>
    <row r="231" spans="1:16" s="1" customFormat="1">
      <c r="A231" s="50"/>
      <c r="B231" s="191" t="s">
        <v>240</v>
      </c>
      <c r="C231" s="87">
        <v>603</v>
      </c>
      <c r="D231" s="48">
        <f t="shared" si="56"/>
        <v>60.3</v>
      </c>
      <c r="E231" s="48">
        <v>7</v>
      </c>
      <c r="F231" s="83">
        <v>30</v>
      </c>
      <c r="G231" s="49">
        <f t="shared" si="62"/>
        <v>97.3</v>
      </c>
      <c r="H231" s="54"/>
      <c r="I231" s="180"/>
      <c r="J231" s="139">
        <f t="shared" si="63"/>
        <v>97.3</v>
      </c>
      <c r="K231" s="208">
        <v>-0.56999999999999995</v>
      </c>
      <c r="L231" s="141"/>
      <c r="M231" s="186"/>
      <c r="N231" s="49">
        <f t="shared" si="64"/>
        <v>0</v>
      </c>
      <c r="O231" s="49"/>
      <c r="P231" s="95">
        <f t="shared" si="55"/>
        <v>96.73</v>
      </c>
    </row>
    <row r="232" spans="1:16" s="1" customFormat="1">
      <c r="A232" s="50"/>
      <c r="B232" s="51" t="s">
        <v>241</v>
      </c>
      <c r="C232" s="52">
        <v>603</v>
      </c>
      <c r="D232" s="53">
        <f t="shared" si="56"/>
        <v>60.3</v>
      </c>
      <c r="E232" s="53">
        <v>7</v>
      </c>
      <c r="F232" s="53">
        <v>30</v>
      </c>
      <c r="G232" s="54">
        <f t="shared" si="62"/>
        <v>97.3</v>
      </c>
      <c r="H232" s="54"/>
      <c r="I232" s="129"/>
      <c r="J232" s="130">
        <f t="shared" si="63"/>
        <v>97.3</v>
      </c>
      <c r="K232" s="131">
        <v>-0.01</v>
      </c>
      <c r="L232" s="132"/>
      <c r="M232" s="133"/>
      <c r="N232" s="54">
        <f t="shared" si="64"/>
        <v>0</v>
      </c>
      <c r="O232" s="54"/>
      <c r="P232" s="95">
        <f t="shared" si="55"/>
        <v>97.29</v>
      </c>
    </row>
    <row r="233" spans="1:16" s="1" customFormat="1">
      <c r="A233" s="50"/>
      <c r="B233" s="71" t="s">
        <v>242</v>
      </c>
      <c r="C233" s="4">
        <v>608</v>
      </c>
      <c r="D233" s="42">
        <f t="shared" si="56"/>
        <v>60.8</v>
      </c>
      <c r="E233" s="42">
        <v>7</v>
      </c>
      <c r="F233" s="42">
        <v>30</v>
      </c>
      <c r="G233" s="43">
        <f t="shared" si="62"/>
        <v>97.8</v>
      </c>
      <c r="H233" s="43"/>
      <c r="I233" s="9"/>
      <c r="J233" s="153">
        <f t="shared" si="63"/>
        <v>97.8</v>
      </c>
      <c r="K233" s="73"/>
      <c r="L233" s="158"/>
      <c r="M233" s="112"/>
      <c r="N233" s="43">
        <f t="shared" si="64"/>
        <v>0</v>
      </c>
      <c r="O233" s="43"/>
      <c r="P233" s="95">
        <f t="shared" si="55"/>
        <v>97.8</v>
      </c>
    </row>
    <row r="234" spans="1:16" s="1" customFormat="1">
      <c r="A234" s="50"/>
      <c r="B234" s="192" t="s">
        <v>243</v>
      </c>
      <c r="C234" s="263">
        <v>603</v>
      </c>
      <c r="D234" s="205">
        <f t="shared" si="56"/>
        <v>60.3</v>
      </c>
      <c r="E234" s="205">
        <v>7</v>
      </c>
      <c r="F234" s="205">
        <v>30</v>
      </c>
      <c r="G234" s="231">
        <f t="shared" si="62"/>
        <v>97.3</v>
      </c>
      <c r="H234" s="231">
        <v>97.3</v>
      </c>
      <c r="I234" s="278">
        <v>45819</v>
      </c>
      <c r="J234" s="279">
        <f t="shared" si="63"/>
        <v>1.4210854715202001E-14</v>
      </c>
      <c r="K234" s="155">
        <v>-0.9</v>
      </c>
      <c r="L234" s="163"/>
      <c r="M234" s="280"/>
      <c r="N234" s="231">
        <f t="shared" si="64"/>
        <v>0</v>
      </c>
      <c r="O234" s="231"/>
      <c r="P234" s="179">
        <f t="shared" si="55"/>
        <v>-0.89999999999998603</v>
      </c>
    </row>
    <row r="235" spans="1:16" s="1" customFormat="1">
      <c r="A235" s="50"/>
      <c r="B235" s="71" t="s">
        <v>244</v>
      </c>
      <c r="C235" s="22">
        <v>603</v>
      </c>
      <c r="D235" s="42">
        <f t="shared" si="56"/>
        <v>60.3</v>
      </c>
      <c r="E235" s="42">
        <v>7</v>
      </c>
      <c r="F235" s="42">
        <v>30</v>
      </c>
      <c r="G235" s="43">
        <f t="shared" si="62"/>
        <v>97.3</v>
      </c>
      <c r="H235" s="43"/>
      <c r="I235" s="9"/>
      <c r="J235" s="153">
        <f t="shared" si="63"/>
        <v>97.3</v>
      </c>
      <c r="K235" s="43"/>
      <c r="L235" s="123"/>
      <c r="M235" s="154"/>
      <c r="N235" s="43">
        <f t="shared" si="64"/>
        <v>0</v>
      </c>
      <c r="O235" s="43"/>
      <c r="P235" s="95">
        <f t="shared" si="55"/>
        <v>97.3</v>
      </c>
    </row>
    <row r="236" spans="1:16" s="1" customFormat="1">
      <c r="A236" s="50"/>
      <c r="B236" s="99" t="s">
        <v>245</v>
      </c>
      <c r="C236" s="52">
        <v>600</v>
      </c>
      <c r="D236" s="53">
        <f t="shared" si="56"/>
        <v>60</v>
      </c>
      <c r="E236" s="53">
        <v>7</v>
      </c>
      <c r="F236" s="53">
        <v>30</v>
      </c>
      <c r="G236" s="54">
        <f t="shared" si="62"/>
        <v>97</v>
      </c>
      <c r="H236" s="54"/>
      <c r="I236" s="246"/>
      <c r="J236" s="130">
        <f t="shared" si="63"/>
        <v>97</v>
      </c>
      <c r="K236" s="155">
        <v>-0.03</v>
      </c>
      <c r="L236" s="95"/>
      <c r="M236" s="133"/>
      <c r="N236" s="78">
        <f t="shared" si="64"/>
        <v>0</v>
      </c>
      <c r="O236" s="54"/>
      <c r="P236" s="95">
        <f t="shared" si="55"/>
        <v>96.97</v>
      </c>
    </row>
    <row r="237" spans="1:16" s="1" customFormat="1">
      <c r="A237" s="50"/>
      <c r="B237" s="264" t="s">
        <v>246</v>
      </c>
      <c r="C237" s="34">
        <v>600</v>
      </c>
      <c r="D237" s="35">
        <f t="shared" si="56"/>
        <v>60</v>
      </c>
      <c r="E237" s="35">
        <v>7</v>
      </c>
      <c r="F237" s="35">
        <v>30</v>
      </c>
      <c r="G237" s="36">
        <f t="shared" si="62"/>
        <v>97</v>
      </c>
      <c r="H237" s="265">
        <v>97</v>
      </c>
      <c r="I237" s="281">
        <v>45826</v>
      </c>
      <c r="J237" s="282">
        <f t="shared" si="63"/>
        <v>0</v>
      </c>
      <c r="K237" s="200"/>
      <c r="L237" s="283"/>
      <c r="M237" s="284"/>
      <c r="N237" s="265">
        <f t="shared" si="64"/>
        <v>0</v>
      </c>
      <c r="O237" s="265"/>
      <c r="P237" s="163">
        <f t="shared" si="55"/>
        <v>0</v>
      </c>
    </row>
    <row r="238" spans="1:16" s="1" customFormat="1">
      <c r="A238" s="50"/>
      <c r="B238" s="68" t="s">
        <v>247</v>
      </c>
      <c r="C238" s="47">
        <v>600</v>
      </c>
      <c r="D238" s="48">
        <f t="shared" si="56"/>
        <v>60</v>
      </c>
      <c r="E238" s="48">
        <v>7</v>
      </c>
      <c r="F238" s="48">
        <v>30</v>
      </c>
      <c r="G238" s="49">
        <f t="shared" si="62"/>
        <v>97</v>
      </c>
      <c r="H238" s="49"/>
      <c r="I238" s="250"/>
      <c r="J238" s="127">
        <f t="shared" si="63"/>
        <v>97</v>
      </c>
      <c r="K238" s="49"/>
      <c r="L238" s="141"/>
      <c r="M238" s="107"/>
      <c r="N238" s="49">
        <f>SUM((G238+K238)*M238*0.0003)</f>
        <v>0</v>
      </c>
      <c r="O238" s="49"/>
      <c r="P238" s="95">
        <f t="shared" si="55"/>
        <v>97</v>
      </c>
    </row>
    <row r="239" spans="1:16" s="1" customFormat="1">
      <c r="A239" s="50"/>
      <c r="B239" s="85" t="s">
        <v>248</v>
      </c>
      <c r="C239" s="52">
        <v>615</v>
      </c>
      <c r="D239" s="53">
        <f t="shared" si="56"/>
        <v>61.5</v>
      </c>
      <c r="E239" s="53">
        <v>7</v>
      </c>
      <c r="F239" s="53">
        <v>30</v>
      </c>
      <c r="G239" s="54">
        <f t="shared" si="62"/>
        <v>98.5</v>
      </c>
      <c r="H239" s="54"/>
      <c r="I239" s="129"/>
      <c r="J239" s="130">
        <f t="shared" si="63"/>
        <v>98.5</v>
      </c>
      <c r="K239" s="209">
        <v>98.5</v>
      </c>
      <c r="L239" s="165">
        <v>6.51</v>
      </c>
      <c r="M239" s="133"/>
      <c r="N239" s="54">
        <f t="shared" ref="N239:N244" si="65">SUM(G239*M239*0.0003)</f>
        <v>0</v>
      </c>
      <c r="O239" s="54"/>
      <c r="P239" s="95">
        <f t="shared" si="55"/>
        <v>203.51</v>
      </c>
    </row>
    <row r="240" spans="1:16" s="1" customFormat="1">
      <c r="A240" s="50"/>
      <c r="B240" s="89" t="s">
        <v>249</v>
      </c>
      <c r="C240" s="22">
        <v>603</v>
      </c>
      <c r="D240" s="42">
        <f t="shared" si="56"/>
        <v>60.3</v>
      </c>
      <c r="E240" s="42">
        <v>7</v>
      </c>
      <c r="F240" s="42">
        <v>30</v>
      </c>
      <c r="G240" s="43">
        <f t="shared" si="62"/>
        <v>97.3</v>
      </c>
      <c r="H240" s="43"/>
      <c r="I240" s="9"/>
      <c r="J240" s="119">
        <f t="shared" si="63"/>
        <v>97.3</v>
      </c>
      <c r="K240" s="43"/>
      <c r="L240" s="123"/>
      <c r="M240" s="112"/>
      <c r="N240" s="43">
        <f t="shared" si="65"/>
        <v>0</v>
      </c>
      <c r="O240" s="43"/>
      <c r="P240" s="95">
        <f t="shared" si="55"/>
        <v>97.3</v>
      </c>
    </row>
    <row r="241" spans="1:17" s="1" customFormat="1">
      <c r="A241" s="50"/>
      <c r="B241" s="77" t="s">
        <v>250</v>
      </c>
      <c r="C241" s="69">
        <v>606</v>
      </c>
      <c r="D241" s="70">
        <f t="shared" si="56"/>
        <v>60.6</v>
      </c>
      <c r="E241" s="70">
        <v>7</v>
      </c>
      <c r="F241" s="70">
        <v>30</v>
      </c>
      <c r="G241" s="70">
        <f t="shared" si="62"/>
        <v>97.6</v>
      </c>
      <c r="H241" s="78"/>
      <c r="I241" s="159"/>
      <c r="J241" s="130">
        <f t="shared" si="63"/>
        <v>97.6</v>
      </c>
      <c r="K241" s="78"/>
      <c r="L241" s="161">
        <v>0.23</v>
      </c>
      <c r="M241" s="156"/>
      <c r="N241" s="54">
        <f t="shared" si="65"/>
        <v>0</v>
      </c>
      <c r="O241" s="54"/>
      <c r="P241" s="95">
        <f t="shared" si="55"/>
        <v>97.83</v>
      </c>
    </row>
    <row r="242" spans="1:17" s="1" customFormat="1">
      <c r="A242" s="50"/>
      <c r="B242" s="236" t="s">
        <v>251</v>
      </c>
      <c r="C242" s="22">
        <v>606</v>
      </c>
      <c r="D242" s="42">
        <f t="shared" si="56"/>
        <v>60.6</v>
      </c>
      <c r="E242" s="42">
        <v>7</v>
      </c>
      <c r="F242" s="42">
        <v>30</v>
      </c>
      <c r="G242" s="43">
        <f t="shared" si="62"/>
        <v>97.6</v>
      </c>
      <c r="H242" s="43"/>
      <c r="I242" s="157"/>
      <c r="J242" s="182">
        <f t="shared" si="63"/>
        <v>97.6</v>
      </c>
      <c r="K242" s="120">
        <v>-1.08</v>
      </c>
      <c r="L242" s="123"/>
      <c r="M242" s="124"/>
      <c r="N242" s="43">
        <f t="shared" si="65"/>
        <v>0</v>
      </c>
      <c r="O242" s="43"/>
      <c r="P242" s="95">
        <f t="shared" si="55"/>
        <v>96.52</v>
      </c>
    </row>
    <row r="243" spans="1:17" s="1" customFormat="1">
      <c r="A243" s="55"/>
      <c r="B243" s="77" t="s">
        <v>252</v>
      </c>
      <c r="C243" s="52">
        <v>603</v>
      </c>
      <c r="D243" s="53">
        <f t="shared" si="56"/>
        <v>60.3</v>
      </c>
      <c r="E243" s="53">
        <v>7</v>
      </c>
      <c r="F243" s="53">
        <v>30</v>
      </c>
      <c r="G243" s="54">
        <f t="shared" si="62"/>
        <v>97.3</v>
      </c>
      <c r="H243" s="54"/>
      <c r="I243" s="129"/>
      <c r="J243" s="130">
        <f t="shared" si="63"/>
        <v>97.3</v>
      </c>
      <c r="K243" s="54"/>
      <c r="L243" s="165">
        <v>1.6</v>
      </c>
      <c r="M243" s="133"/>
      <c r="N243" s="54">
        <f t="shared" si="65"/>
        <v>0</v>
      </c>
      <c r="O243" s="54"/>
      <c r="P243" s="95">
        <f t="shared" si="55"/>
        <v>98.9</v>
      </c>
    </row>
    <row r="244" spans="1:17" s="1" customFormat="1">
      <c r="A244" s="23"/>
      <c r="B244" s="4" t="s">
        <v>253</v>
      </c>
      <c r="C244" s="22">
        <v>614</v>
      </c>
      <c r="D244" s="42">
        <f>(SUM(C244:C245))*0.1</f>
        <v>121.7</v>
      </c>
      <c r="E244" s="42">
        <v>7</v>
      </c>
      <c r="F244" s="42">
        <v>60</v>
      </c>
      <c r="G244" s="43">
        <f>SUM(D244:F245)</f>
        <v>188.7</v>
      </c>
      <c r="H244" s="43"/>
      <c r="I244" s="98"/>
      <c r="J244" s="119">
        <f t="shared" si="63"/>
        <v>188.7</v>
      </c>
      <c r="K244" s="43"/>
      <c r="L244" s="123"/>
      <c r="M244" s="124"/>
      <c r="N244" s="43">
        <f t="shared" si="65"/>
        <v>0</v>
      </c>
      <c r="O244" s="43"/>
      <c r="P244" s="123">
        <f>SUM(J244:O245)</f>
        <v>188.7</v>
      </c>
      <c r="Q244" s="43"/>
    </row>
    <row r="245" spans="1:17" s="1" customFormat="1">
      <c r="A245" s="44"/>
      <c r="B245" s="4" t="s">
        <v>254</v>
      </c>
      <c r="C245" s="22">
        <v>603</v>
      </c>
      <c r="D245" s="42"/>
      <c r="E245" s="42"/>
      <c r="F245" s="42"/>
      <c r="G245" s="43"/>
      <c r="H245" s="43"/>
      <c r="I245" s="98"/>
      <c r="J245" s="119"/>
      <c r="K245" s="43"/>
      <c r="L245" s="123"/>
      <c r="M245" s="124"/>
      <c r="N245" s="43"/>
      <c r="O245" s="43"/>
      <c r="P245" s="125"/>
    </row>
    <row r="246" spans="1:17" s="1" customFormat="1">
      <c r="B246" s="77" t="s">
        <v>255</v>
      </c>
      <c r="C246" s="52">
        <v>605</v>
      </c>
      <c r="D246" s="70">
        <f>SUM(C246*0.1)</f>
        <v>60.5</v>
      </c>
      <c r="E246" s="70">
        <v>7</v>
      </c>
      <c r="F246" s="70">
        <v>30</v>
      </c>
      <c r="G246" s="54">
        <f>SUM(D246:F246)</f>
        <v>97.5</v>
      </c>
      <c r="H246" s="54"/>
      <c r="I246" s="159"/>
      <c r="J246" s="130">
        <f>SUM(G246-H246)</f>
        <v>97.5</v>
      </c>
      <c r="K246" s="54"/>
      <c r="L246" s="165">
        <v>0.82</v>
      </c>
      <c r="M246" s="247"/>
      <c r="N246" s="54">
        <f>SUM(G246*M246*0.0003)</f>
        <v>0</v>
      </c>
      <c r="O246" s="54"/>
      <c r="P246" s="95">
        <f>SUM(J246:O246)</f>
        <v>98.32</v>
      </c>
    </row>
    <row r="247" spans="1:17" s="1" customFormat="1">
      <c r="A247" s="23"/>
      <c r="B247" s="239" t="s">
        <v>256</v>
      </c>
      <c r="C247" s="4">
        <v>603</v>
      </c>
      <c r="D247" s="42">
        <f>(SUM(C247:C248))*0.1</f>
        <v>120.6</v>
      </c>
      <c r="E247" s="42">
        <v>7</v>
      </c>
      <c r="F247" s="72">
        <v>60</v>
      </c>
      <c r="G247" s="43">
        <f>SUM(D247:F248)</f>
        <v>187.6</v>
      </c>
      <c r="H247" s="43"/>
      <c r="I247" s="9"/>
      <c r="J247" s="119">
        <f>SUM(G247-H247)</f>
        <v>187.6</v>
      </c>
      <c r="K247" s="43"/>
      <c r="L247" s="113">
        <v>0.06</v>
      </c>
      <c r="M247" s="124"/>
      <c r="N247" s="43">
        <f>SUM(G247*M247*0.0003)</f>
        <v>0</v>
      </c>
      <c r="O247" s="43"/>
      <c r="P247" s="123">
        <f>SUM(J247:O248)</f>
        <v>187.66</v>
      </c>
    </row>
    <row r="248" spans="1:17" s="1" customFormat="1">
      <c r="A248" s="44"/>
      <c r="B248" s="239" t="s">
        <v>257</v>
      </c>
      <c r="C248" s="22">
        <v>603</v>
      </c>
      <c r="D248" s="42"/>
      <c r="E248" s="42"/>
      <c r="F248" s="42"/>
      <c r="G248" s="43"/>
      <c r="H248" s="43"/>
      <c r="I248" s="9"/>
      <c r="J248" s="119"/>
      <c r="K248" s="43"/>
      <c r="L248" s="113"/>
      <c r="M248" s="124"/>
      <c r="N248" s="43"/>
      <c r="O248" s="43"/>
      <c r="P248" s="125"/>
    </row>
    <row r="249" spans="1:17" s="1" customFormat="1">
      <c r="A249" s="45"/>
      <c r="B249" s="76" t="s">
        <v>258</v>
      </c>
      <c r="C249" s="52">
        <v>606</v>
      </c>
      <c r="D249" s="53">
        <f t="shared" ref="D249:D260" si="66">SUM(C249*0.1)</f>
        <v>60.6</v>
      </c>
      <c r="E249" s="53">
        <v>7</v>
      </c>
      <c r="F249" s="53">
        <v>30</v>
      </c>
      <c r="G249" s="54">
        <f>SUM(D249:F249)</f>
        <v>97.6</v>
      </c>
      <c r="H249" s="54"/>
      <c r="I249" s="129"/>
      <c r="J249" s="160">
        <f>SUM(G249-H249)</f>
        <v>97.6</v>
      </c>
      <c r="K249" s="78"/>
      <c r="L249" s="132"/>
      <c r="M249" s="133"/>
      <c r="N249" s="54">
        <f>SUM(G249*M249*0.0003)</f>
        <v>0</v>
      </c>
      <c r="O249" s="54"/>
      <c r="P249" s="95">
        <f t="shared" ref="P249:P260" si="67">SUM(J249:O249)</f>
        <v>97.6</v>
      </c>
    </row>
    <row r="250" spans="1:17" s="1" customFormat="1">
      <c r="A250" s="50"/>
      <c r="B250" s="81" t="s">
        <v>259</v>
      </c>
      <c r="C250" s="22">
        <v>603</v>
      </c>
      <c r="D250" s="42">
        <f t="shared" si="66"/>
        <v>60.3</v>
      </c>
      <c r="E250" s="42">
        <v>7</v>
      </c>
      <c r="F250" s="72">
        <v>30</v>
      </c>
      <c r="G250" s="43">
        <f t="shared" ref="G250:G260" si="68">SUM(D250:F250)</f>
        <v>97.3</v>
      </c>
      <c r="H250" s="43"/>
      <c r="I250" s="9"/>
      <c r="J250" s="153">
        <f>SUM(G250-H250)</f>
        <v>97.3</v>
      </c>
      <c r="K250" s="73"/>
      <c r="L250" s="164">
        <v>0.82</v>
      </c>
      <c r="M250" s="218"/>
      <c r="N250" s="43">
        <f>SUM(G250*M250*0.0003)</f>
        <v>0</v>
      </c>
      <c r="O250" s="43"/>
      <c r="P250" s="95">
        <f t="shared" si="67"/>
        <v>98.12</v>
      </c>
    </row>
    <row r="251" spans="1:17" s="1" customFormat="1">
      <c r="A251" s="50"/>
      <c r="B251" s="77" t="s">
        <v>260</v>
      </c>
      <c r="C251" s="69">
        <v>590</v>
      </c>
      <c r="D251" s="53">
        <f t="shared" si="66"/>
        <v>59</v>
      </c>
      <c r="E251" s="53">
        <v>7</v>
      </c>
      <c r="F251" s="53">
        <v>30</v>
      </c>
      <c r="G251" s="70">
        <f t="shared" si="68"/>
        <v>96</v>
      </c>
      <c r="H251" s="78"/>
      <c r="I251" s="159"/>
      <c r="J251" s="130">
        <f>SUM(G251-H251)</f>
        <v>96</v>
      </c>
      <c r="K251" s="251">
        <v>96</v>
      </c>
      <c r="L251" s="161">
        <v>4.32</v>
      </c>
      <c r="M251" s="156"/>
      <c r="N251" s="78">
        <f>SUM(J251*M251*0.0003)</f>
        <v>0</v>
      </c>
      <c r="O251" s="78"/>
      <c r="P251" s="95">
        <f t="shared" si="67"/>
        <v>196.32</v>
      </c>
    </row>
    <row r="252" spans="1:17" s="1" customFormat="1">
      <c r="A252" s="50"/>
      <c r="B252" s="89" t="s">
        <v>261</v>
      </c>
      <c r="C252" s="22">
        <v>600</v>
      </c>
      <c r="D252" s="42">
        <f t="shared" si="66"/>
        <v>60</v>
      </c>
      <c r="E252" s="42">
        <v>7</v>
      </c>
      <c r="F252" s="42">
        <v>30</v>
      </c>
      <c r="G252" s="43">
        <f t="shared" si="68"/>
        <v>97</v>
      </c>
      <c r="H252" s="43"/>
      <c r="I252" s="98"/>
      <c r="J252" s="119">
        <f>SUM(G252-H252)</f>
        <v>97</v>
      </c>
      <c r="K252" s="43"/>
      <c r="L252" s="123"/>
      <c r="M252" s="124"/>
      <c r="N252" s="43">
        <f t="shared" ref="N252:N259" si="69">SUM(G252*M252*0.0003)</f>
        <v>0</v>
      </c>
      <c r="O252" s="43"/>
      <c r="P252" s="95">
        <f t="shared" si="67"/>
        <v>97</v>
      </c>
    </row>
    <row r="253" spans="1:17" s="1" customFormat="1">
      <c r="A253" s="55"/>
      <c r="B253" s="91" t="s">
        <v>262</v>
      </c>
      <c r="C253" s="52">
        <v>611</v>
      </c>
      <c r="D253" s="53">
        <f t="shared" si="66"/>
        <v>61.1</v>
      </c>
      <c r="E253" s="53">
        <v>7</v>
      </c>
      <c r="F253" s="53">
        <v>30</v>
      </c>
      <c r="G253" s="54">
        <f t="shared" si="68"/>
        <v>98.1</v>
      </c>
      <c r="H253" s="54"/>
      <c r="I253" s="129"/>
      <c r="J253" s="130">
        <f t="shared" ref="J253:J260" si="70">SUM(G253-H253)</f>
        <v>98.1</v>
      </c>
      <c r="K253" s="54"/>
      <c r="L253" s="95"/>
      <c r="M253" s="107"/>
      <c r="N253" s="49">
        <f t="shared" si="69"/>
        <v>0</v>
      </c>
      <c r="O253" s="49"/>
      <c r="P253" s="141">
        <f t="shared" si="67"/>
        <v>98.1</v>
      </c>
    </row>
    <row r="254" spans="1:17" s="1" customFormat="1">
      <c r="A254" s="23"/>
      <c r="B254" s="33" t="s">
        <v>263</v>
      </c>
      <c r="C254" s="34">
        <v>603</v>
      </c>
      <c r="D254" s="35">
        <f t="shared" si="66"/>
        <v>60.3</v>
      </c>
      <c r="E254" s="35">
        <v>7</v>
      </c>
      <c r="F254" s="35">
        <v>30</v>
      </c>
      <c r="G254" s="36">
        <f t="shared" si="68"/>
        <v>97.3</v>
      </c>
      <c r="H254" s="36">
        <v>96.95</v>
      </c>
      <c r="I254" s="285">
        <v>45820</v>
      </c>
      <c r="J254" s="286">
        <f t="shared" si="70"/>
        <v>0.35000000000000903</v>
      </c>
      <c r="K254" s="36">
        <v>1.67</v>
      </c>
      <c r="L254" s="111">
        <v>0.08</v>
      </c>
      <c r="M254" s="268"/>
      <c r="N254" s="49">
        <f t="shared" si="69"/>
        <v>0</v>
      </c>
      <c r="O254" s="49"/>
      <c r="P254" s="108">
        <f>SUM(J254:O255)</f>
        <v>0.35000000000000903</v>
      </c>
    </row>
    <row r="255" spans="1:17" s="1" customFormat="1">
      <c r="A255" s="44"/>
      <c r="B255" s="33"/>
      <c r="C255" s="34"/>
      <c r="D255" s="35"/>
      <c r="E255" s="35"/>
      <c r="F255" s="35"/>
      <c r="G255" s="36"/>
      <c r="H255" s="36"/>
      <c r="I255" s="285">
        <v>45820</v>
      </c>
      <c r="J255" s="286"/>
      <c r="K255" s="36">
        <v>-1.67</v>
      </c>
      <c r="L255" s="111">
        <v>-0.08</v>
      </c>
      <c r="M255" s="269"/>
      <c r="N255" s="60"/>
      <c r="O255" s="60"/>
      <c r="P255" s="118"/>
    </row>
    <row r="256" spans="1:17" s="1" customFormat="1">
      <c r="A256" s="45"/>
      <c r="B256" s="77" t="s">
        <v>264</v>
      </c>
      <c r="C256" s="52">
        <v>603</v>
      </c>
      <c r="D256" s="53">
        <f t="shared" si="66"/>
        <v>60.3</v>
      </c>
      <c r="E256" s="53">
        <v>7</v>
      </c>
      <c r="F256" s="53">
        <v>30</v>
      </c>
      <c r="G256" s="54">
        <f t="shared" si="68"/>
        <v>97.3</v>
      </c>
      <c r="H256" s="54"/>
      <c r="I256" s="159"/>
      <c r="J256" s="130">
        <f t="shared" si="70"/>
        <v>97.3</v>
      </c>
      <c r="K256" s="54"/>
      <c r="L256" s="267">
        <v>2.86</v>
      </c>
      <c r="M256" s="212"/>
      <c r="N256" s="60">
        <f>SUM(G256*M256*0.0003)</f>
        <v>0</v>
      </c>
      <c r="O256" s="60"/>
      <c r="P256" s="136">
        <f t="shared" si="67"/>
        <v>100.16</v>
      </c>
    </row>
    <row r="257" spans="1:16" s="1" customFormat="1">
      <c r="A257" s="50"/>
      <c r="B257" s="79" t="s">
        <v>265</v>
      </c>
      <c r="C257" s="67">
        <v>603</v>
      </c>
      <c r="D257" s="39">
        <f t="shared" si="66"/>
        <v>60.3</v>
      </c>
      <c r="E257" s="39">
        <v>7</v>
      </c>
      <c r="F257" s="39">
        <v>30</v>
      </c>
      <c r="G257" s="40">
        <f t="shared" si="68"/>
        <v>97.3</v>
      </c>
      <c r="H257" s="40">
        <v>97.3</v>
      </c>
      <c r="I257" s="150">
        <v>45793</v>
      </c>
      <c r="J257" s="288">
        <f t="shared" si="70"/>
        <v>1.4210854715202001E-14</v>
      </c>
      <c r="K257" s="244"/>
      <c r="L257" s="173"/>
      <c r="M257" s="151"/>
      <c r="N257" s="40">
        <f t="shared" si="69"/>
        <v>0</v>
      </c>
      <c r="O257" s="40"/>
      <c r="P257" s="163">
        <f t="shared" si="67"/>
        <v>1.4210854715202001E-14</v>
      </c>
    </row>
    <row r="258" spans="1:16" s="1" customFormat="1">
      <c r="A258" s="50"/>
      <c r="B258" s="81" t="s">
        <v>266</v>
      </c>
      <c r="C258" s="4">
        <v>603</v>
      </c>
      <c r="D258" s="42">
        <f t="shared" si="66"/>
        <v>60.3</v>
      </c>
      <c r="E258" s="42">
        <v>7</v>
      </c>
      <c r="F258" s="42">
        <v>30</v>
      </c>
      <c r="G258" s="43">
        <f t="shared" si="68"/>
        <v>97.3</v>
      </c>
      <c r="H258" s="43"/>
      <c r="I258" s="98"/>
      <c r="J258" s="153">
        <f t="shared" si="70"/>
        <v>97.3</v>
      </c>
      <c r="K258" s="43"/>
      <c r="L258" s="113">
        <v>0.55000000000000004</v>
      </c>
      <c r="M258" s="154"/>
      <c r="N258" s="43">
        <f t="shared" si="69"/>
        <v>0</v>
      </c>
      <c r="O258" s="43"/>
      <c r="P258" s="95">
        <f t="shared" si="67"/>
        <v>97.85</v>
      </c>
    </row>
    <row r="259" spans="1:16" s="1" customFormat="1">
      <c r="A259" s="50"/>
      <c r="B259" s="61" t="s">
        <v>267</v>
      </c>
      <c r="C259" s="87">
        <v>610</v>
      </c>
      <c r="D259" s="48">
        <f t="shared" si="66"/>
        <v>61</v>
      </c>
      <c r="E259" s="48">
        <v>7</v>
      </c>
      <c r="F259" s="48">
        <v>30</v>
      </c>
      <c r="G259" s="83">
        <f t="shared" si="68"/>
        <v>98</v>
      </c>
      <c r="H259" s="84"/>
      <c r="I259" s="126"/>
      <c r="J259" s="127">
        <f t="shared" si="70"/>
        <v>98</v>
      </c>
      <c r="K259" s="49"/>
      <c r="L259" s="141"/>
      <c r="M259" s="186"/>
      <c r="N259" s="49">
        <f t="shared" si="69"/>
        <v>0</v>
      </c>
      <c r="O259" s="49"/>
      <c r="P259" s="95">
        <f t="shared" si="67"/>
        <v>98</v>
      </c>
    </row>
    <row r="260" spans="1:16" s="1" customFormat="1">
      <c r="A260" s="55"/>
      <c r="B260" s="76" t="s">
        <v>268</v>
      </c>
      <c r="C260" s="52">
        <v>632</v>
      </c>
      <c r="D260" s="53">
        <f t="shared" si="66"/>
        <v>63.2</v>
      </c>
      <c r="E260" s="53">
        <v>7</v>
      </c>
      <c r="F260" s="53">
        <v>30</v>
      </c>
      <c r="G260" s="54">
        <f t="shared" si="68"/>
        <v>100.2</v>
      </c>
      <c r="H260" s="54"/>
      <c r="I260" s="129"/>
      <c r="J260" s="130">
        <f t="shared" si="70"/>
        <v>100.2</v>
      </c>
      <c r="K260" s="155">
        <v>-0.71</v>
      </c>
      <c r="L260" s="95"/>
      <c r="M260" s="133"/>
      <c r="N260" s="54">
        <f>SUM((G260+K260)*M260*0.0003)</f>
        <v>0</v>
      </c>
      <c r="O260" s="54"/>
      <c r="P260" s="95">
        <f t="shared" si="67"/>
        <v>99.49</v>
      </c>
    </row>
    <row r="261" spans="1:16" s="1" customFormat="1">
      <c r="A261" s="23"/>
      <c r="B261" s="41" t="s">
        <v>269</v>
      </c>
      <c r="C261" s="4">
        <v>600</v>
      </c>
      <c r="D261" s="42">
        <f>(SUM(C261:C262))*0.1</f>
        <v>120</v>
      </c>
      <c r="E261" s="42">
        <v>7</v>
      </c>
      <c r="F261" s="42">
        <v>60</v>
      </c>
      <c r="G261" s="43">
        <f>SUM(D261:F262)</f>
        <v>187</v>
      </c>
      <c r="H261" s="43"/>
      <c r="I261" s="9"/>
      <c r="J261" s="119">
        <f>SUM(G261-H261)-H262</f>
        <v>187</v>
      </c>
      <c r="K261" s="120">
        <v>-0.28999999999999998</v>
      </c>
      <c r="L261" s="123"/>
      <c r="M261" s="124"/>
      <c r="N261" s="43">
        <f>SUM((J261+K261)*M261*0.0003)</f>
        <v>0</v>
      </c>
      <c r="O261" s="43"/>
      <c r="P261" s="123">
        <f>SUM(J261:O262)</f>
        <v>186.71</v>
      </c>
    </row>
    <row r="262" spans="1:16" s="1" customFormat="1">
      <c r="A262" s="44"/>
      <c r="B262" s="41" t="s">
        <v>270</v>
      </c>
      <c r="C262" s="4">
        <v>600</v>
      </c>
      <c r="D262" s="42"/>
      <c r="E262" s="42"/>
      <c r="F262" s="42"/>
      <c r="G262" s="43"/>
      <c r="H262" s="43"/>
      <c r="I262" s="9"/>
      <c r="J262" s="119"/>
      <c r="K262" s="120"/>
      <c r="L262" s="123"/>
      <c r="M262" s="124"/>
      <c r="N262" s="43"/>
      <c r="O262" s="43"/>
      <c r="P262" s="125"/>
    </row>
    <row r="263" spans="1:16" s="1" customFormat="1">
      <c r="A263" s="45"/>
      <c r="B263" s="51" t="s">
        <v>271</v>
      </c>
      <c r="C263" s="52">
        <v>602</v>
      </c>
      <c r="D263" s="53">
        <f>SUM(C263*0.1)</f>
        <v>60.2</v>
      </c>
      <c r="E263" s="53">
        <v>7</v>
      </c>
      <c r="F263" s="53">
        <v>30</v>
      </c>
      <c r="G263" s="70">
        <f>SUM(D263:F263)</f>
        <v>97.2</v>
      </c>
      <c r="H263" s="78"/>
      <c r="I263" s="129"/>
      <c r="J263" s="130">
        <f>SUM(G263-H263)</f>
        <v>97.2</v>
      </c>
      <c r="K263" s="131">
        <v>-154.80000000000001</v>
      </c>
      <c r="L263" s="132"/>
      <c r="M263" s="133"/>
      <c r="N263" s="54">
        <f>SUM(G263*M263*0.0003)</f>
        <v>0</v>
      </c>
      <c r="O263" s="54"/>
      <c r="P263" s="95">
        <f>SUM(J263:O263)</f>
        <v>-57.6</v>
      </c>
    </row>
    <row r="264" spans="1:16" s="1" customFormat="1">
      <c r="A264" s="50"/>
      <c r="B264" s="236" t="s">
        <v>272</v>
      </c>
      <c r="C264" s="4">
        <v>603</v>
      </c>
      <c r="D264" s="42">
        <f>SUM(C264*0.1)</f>
        <v>60.3</v>
      </c>
      <c r="E264" s="72">
        <v>7</v>
      </c>
      <c r="F264" s="42">
        <v>30</v>
      </c>
      <c r="G264" s="72">
        <f>SUM(D264:F264)</f>
        <v>97.3</v>
      </c>
      <c r="H264" s="73"/>
      <c r="I264" s="9"/>
      <c r="J264" s="153">
        <f>SUM(G264-H264)</f>
        <v>97.3</v>
      </c>
      <c r="K264" s="245">
        <v>-55.4</v>
      </c>
      <c r="L264" s="158"/>
      <c r="M264" s="112"/>
      <c r="N264" s="73">
        <f>SUM(G264*M264*0.0003)</f>
        <v>0</v>
      </c>
      <c r="O264" s="73"/>
      <c r="P264" s="95">
        <f>SUM(J264:O264)</f>
        <v>41.9</v>
      </c>
    </row>
    <row r="265" spans="1:16" s="1" customFormat="1">
      <c r="A265" s="50"/>
      <c r="B265" s="91" t="s">
        <v>273</v>
      </c>
      <c r="C265" s="52">
        <v>600</v>
      </c>
      <c r="D265" s="53">
        <f>SUM(C265*0.1)</f>
        <v>60</v>
      </c>
      <c r="E265" s="53">
        <v>7</v>
      </c>
      <c r="F265" s="53">
        <v>30</v>
      </c>
      <c r="G265" s="54">
        <f>SUM(D265:F265)</f>
        <v>97</v>
      </c>
      <c r="H265" s="54"/>
      <c r="I265" s="129"/>
      <c r="J265" s="130">
        <f>SUM(G265-H265)</f>
        <v>97</v>
      </c>
      <c r="K265" s="155">
        <v>-0.56000000000000005</v>
      </c>
      <c r="L265" s="132"/>
      <c r="M265" s="133"/>
      <c r="N265" s="235">
        <f>SUM((G265+K265)*M265*0.0003)</f>
        <v>0</v>
      </c>
      <c r="O265" s="54"/>
      <c r="P265" s="95">
        <f>SUM(J265:O265)</f>
        <v>96.44</v>
      </c>
    </row>
    <row r="266" spans="1:16" s="1" customFormat="1">
      <c r="A266" s="55"/>
      <c r="B266" s="77" t="s">
        <v>274</v>
      </c>
      <c r="C266" s="52">
        <v>600</v>
      </c>
      <c r="D266" s="53">
        <f>SUM(C266*0.1)</f>
        <v>60</v>
      </c>
      <c r="E266" s="53">
        <v>7</v>
      </c>
      <c r="F266" s="53">
        <v>30</v>
      </c>
      <c r="G266" s="54">
        <f>SUM(D266:F266)</f>
        <v>97</v>
      </c>
      <c r="H266" s="54"/>
      <c r="I266" s="129"/>
      <c r="J266" s="130">
        <f>SUM(G266-H266)</f>
        <v>97</v>
      </c>
      <c r="K266" s="209">
        <v>97</v>
      </c>
      <c r="L266" s="165">
        <v>4.37</v>
      </c>
      <c r="M266" s="133"/>
      <c r="N266" s="54">
        <f>SUM(G266*M266*0.0003)</f>
        <v>0</v>
      </c>
      <c r="O266" s="54"/>
      <c r="P266" s="95">
        <f>SUM(J266:O266)</f>
        <v>198.37</v>
      </c>
    </row>
    <row r="267" spans="1:16" s="1" customFormat="1">
      <c r="A267" s="23"/>
      <c r="B267" s="4" t="s">
        <v>275</v>
      </c>
      <c r="C267" s="4">
        <v>600</v>
      </c>
      <c r="D267" s="42">
        <f>(SUM(C267:C268))*0.1</f>
        <v>120</v>
      </c>
      <c r="E267" s="42">
        <v>7</v>
      </c>
      <c r="F267" s="72">
        <v>60</v>
      </c>
      <c r="G267" s="43">
        <f>SUM(D267:F268)</f>
        <v>187</v>
      </c>
      <c r="H267" s="43"/>
      <c r="I267" s="9"/>
      <c r="J267" s="153">
        <f>SUM(G267-H267)-H268</f>
        <v>187</v>
      </c>
      <c r="K267" s="43"/>
      <c r="L267" s="123"/>
      <c r="M267" s="112"/>
      <c r="N267" s="43">
        <f>SUM(G267*M267*0.0003)</f>
        <v>0</v>
      </c>
      <c r="O267" s="43"/>
      <c r="P267" s="123">
        <f>SUM(J267:O268)</f>
        <v>187</v>
      </c>
    </row>
    <row r="268" spans="1:16" s="1" customFormat="1">
      <c r="A268" s="44"/>
      <c r="B268" s="4" t="s">
        <v>276</v>
      </c>
      <c r="C268" s="4">
        <v>600</v>
      </c>
      <c r="D268" s="42"/>
      <c r="E268" s="42"/>
      <c r="F268" s="72"/>
      <c r="G268" s="43"/>
      <c r="H268" s="43"/>
      <c r="I268" s="9"/>
      <c r="J268" s="153"/>
      <c r="K268" s="43"/>
      <c r="L268" s="123"/>
      <c r="M268" s="112"/>
      <c r="N268" s="43"/>
      <c r="O268" s="43"/>
      <c r="P268" s="125"/>
    </row>
    <row r="269" spans="1:16" s="1" customFormat="1">
      <c r="A269" s="45"/>
      <c r="B269" s="76" t="s">
        <v>277</v>
      </c>
      <c r="C269" s="69">
        <v>600</v>
      </c>
      <c r="D269" s="53">
        <f>SUM(C269*0.1)</f>
        <v>60</v>
      </c>
      <c r="E269" s="53">
        <v>7</v>
      </c>
      <c r="F269" s="53">
        <v>30</v>
      </c>
      <c r="G269" s="54">
        <f>SUM(D269:F269)</f>
        <v>97</v>
      </c>
      <c r="H269" s="54"/>
      <c r="I269" s="159"/>
      <c r="J269" s="130">
        <f t="shared" ref="J269:J274" si="71">SUM(G269-H269)</f>
        <v>97</v>
      </c>
      <c r="K269" s="54"/>
      <c r="L269" s="95"/>
      <c r="M269" s="133"/>
      <c r="N269" s="54">
        <f>SUM((J269+K269)*M269*0.0003)</f>
        <v>0</v>
      </c>
      <c r="O269" s="54"/>
      <c r="P269" s="95">
        <f t="shared" ref="P269:P289" si="72">SUM(J269:O269)</f>
        <v>97</v>
      </c>
    </row>
    <row r="270" spans="1:16" s="1" customFormat="1">
      <c r="A270" s="50"/>
      <c r="B270" s="56" t="s">
        <v>278</v>
      </c>
      <c r="C270" s="82">
        <v>600</v>
      </c>
      <c r="D270" s="58">
        <f>SUM(C270*0.1)</f>
        <v>60</v>
      </c>
      <c r="E270" s="58">
        <v>7</v>
      </c>
      <c r="F270" s="58">
        <v>30</v>
      </c>
      <c r="G270" s="60">
        <f>SUM(D270:F270)</f>
        <v>97</v>
      </c>
      <c r="H270" s="60"/>
      <c r="I270" s="134"/>
      <c r="J270" s="171">
        <f t="shared" si="71"/>
        <v>97</v>
      </c>
      <c r="K270" s="60"/>
      <c r="L270" s="136"/>
      <c r="M270" s="212"/>
      <c r="N270" s="60">
        <f>SUM(G270*M270*0.0003)</f>
        <v>0</v>
      </c>
      <c r="O270" s="60"/>
      <c r="P270" s="95">
        <f t="shared" si="72"/>
        <v>97</v>
      </c>
    </row>
    <row r="271" spans="1:16" s="1" customFormat="1">
      <c r="A271" s="50"/>
      <c r="B271" s="75" t="s">
        <v>279</v>
      </c>
      <c r="C271" s="22">
        <v>600</v>
      </c>
      <c r="D271" s="42">
        <f>SUM(C271*0.1)</f>
        <v>60</v>
      </c>
      <c r="E271" s="42">
        <v>7</v>
      </c>
      <c r="F271" s="42">
        <v>30</v>
      </c>
      <c r="G271" s="43">
        <f>SUM(D271:F271)</f>
        <v>97</v>
      </c>
      <c r="H271" s="43"/>
      <c r="I271" s="98"/>
      <c r="J271" s="119">
        <f t="shared" si="71"/>
        <v>97</v>
      </c>
      <c r="K271" s="43"/>
      <c r="L271" s="113">
        <v>0.55000000000000004</v>
      </c>
      <c r="M271" s="154"/>
      <c r="N271" s="43">
        <f>SUM(G271*M271*0.0003)</f>
        <v>0</v>
      </c>
      <c r="O271" s="43"/>
      <c r="P271" s="95">
        <f t="shared" si="72"/>
        <v>97.55</v>
      </c>
    </row>
    <row r="272" spans="1:16" s="1" customFormat="1">
      <c r="A272" s="50"/>
      <c r="B272" s="77" t="s">
        <v>280</v>
      </c>
      <c r="C272" s="52">
        <v>600</v>
      </c>
      <c r="D272" s="70">
        <f>SUM(C272*0.1)</f>
        <v>60</v>
      </c>
      <c r="E272" s="70">
        <v>7</v>
      </c>
      <c r="F272" s="70">
        <v>30</v>
      </c>
      <c r="G272" s="54">
        <f>SUM(D272:F272)</f>
        <v>97</v>
      </c>
      <c r="H272" s="54"/>
      <c r="I272" s="129"/>
      <c r="J272" s="130">
        <f t="shared" si="71"/>
        <v>97</v>
      </c>
      <c r="K272" s="251">
        <v>7</v>
      </c>
      <c r="L272" s="132"/>
      <c r="M272" s="247"/>
      <c r="N272" s="54"/>
      <c r="O272" s="54"/>
      <c r="P272" s="95">
        <f t="shared" si="72"/>
        <v>104</v>
      </c>
    </row>
    <row r="273" spans="1:16" s="1" customFormat="1">
      <c r="A273" s="50"/>
      <c r="B273" s="71" t="s">
        <v>281</v>
      </c>
      <c r="C273" s="22">
        <v>600</v>
      </c>
      <c r="D273" s="42">
        <f t="shared" ref="D273:D289" si="73">SUM(C273*0.1)</f>
        <v>60</v>
      </c>
      <c r="E273" s="42">
        <v>7</v>
      </c>
      <c r="F273" s="42">
        <v>30</v>
      </c>
      <c r="G273" s="43">
        <f>SUM(D273:F273)</f>
        <v>97</v>
      </c>
      <c r="H273" s="43"/>
      <c r="I273" s="98"/>
      <c r="J273" s="153">
        <f t="shared" si="71"/>
        <v>97</v>
      </c>
      <c r="K273" s="43"/>
      <c r="L273" s="123"/>
      <c r="M273" s="124"/>
      <c r="N273" s="43"/>
      <c r="O273" s="43"/>
      <c r="P273" s="95">
        <f t="shared" si="72"/>
        <v>97</v>
      </c>
    </row>
    <row r="274" spans="1:16" s="1" customFormat="1">
      <c r="A274" s="50"/>
      <c r="B274" s="76" t="s">
        <v>282</v>
      </c>
      <c r="C274" s="52">
        <v>608</v>
      </c>
      <c r="D274" s="53">
        <f>SUM(C274*0.1)+7</f>
        <v>67.8</v>
      </c>
      <c r="E274" s="53"/>
      <c r="F274" s="53">
        <v>30</v>
      </c>
      <c r="G274" s="54">
        <f t="shared" ref="G274:G289" si="74">SUM(D274:F274)</f>
        <v>97.8</v>
      </c>
      <c r="H274" s="54"/>
      <c r="I274" s="129"/>
      <c r="J274" s="130">
        <f t="shared" si="71"/>
        <v>97.8</v>
      </c>
      <c r="K274" s="54"/>
      <c r="L274" s="132"/>
      <c r="M274" s="133"/>
      <c r="N274" s="54"/>
      <c r="O274" s="54"/>
      <c r="P274" s="95">
        <f t="shared" si="72"/>
        <v>97.8</v>
      </c>
    </row>
    <row r="275" spans="1:16" s="1" customFormat="1">
      <c r="A275" s="50"/>
      <c r="B275" s="81" t="s">
        <v>283</v>
      </c>
      <c r="C275" s="22">
        <v>600</v>
      </c>
      <c r="D275" s="42">
        <f t="shared" si="73"/>
        <v>60</v>
      </c>
      <c r="E275" s="42">
        <v>7</v>
      </c>
      <c r="F275" s="42">
        <v>30</v>
      </c>
      <c r="G275" s="43">
        <f t="shared" si="74"/>
        <v>97</v>
      </c>
      <c r="H275" s="43"/>
      <c r="I275" s="98"/>
      <c r="J275" s="153">
        <f t="shared" ref="J275:J290" si="75">SUM(G275-H275)</f>
        <v>97</v>
      </c>
      <c r="K275" s="213">
        <v>97</v>
      </c>
      <c r="L275" s="113">
        <v>4.37</v>
      </c>
      <c r="M275" s="124"/>
      <c r="N275" s="43">
        <f>SUM(G275*M275*0.0003)</f>
        <v>0</v>
      </c>
      <c r="O275" s="43"/>
      <c r="P275" s="95">
        <f t="shared" si="72"/>
        <v>198.37</v>
      </c>
    </row>
    <row r="276" spans="1:16" s="1" customFormat="1">
      <c r="A276" s="50"/>
      <c r="B276" s="192" t="s">
        <v>284</v>
      </c>
      <c r="C276" s="52">
        <v>600</v>
      </c>
      <c r="D276" s="53">
        <f t="shared" si="73"/>
        <v>60</v>
      </c>
      <c r="E276" s="53">
        <v>7</v>
      </c>
      <c r="F276" s="53">
        <v>30</v>
      </c>
      <c r="G276" s="54">
        <f t="shared" si="74"/>
        <v>97</v>
      </c>
      <c r="H276" s="54"/>
      <c r="I276" s="159"/>
      <c r="J276" s="160">
        <f t="shared" si="75"/>
        <v>97</v>
      </c>
      <c r="K276" s="155">
        <v>-0.22</v>
      </c>
      <c r="L276" s="95"/>
      <c r="M276" s="156"/>
      <c r="N276" s="54">
        <f>SUM((G276+K276)*M276*0.0003)</f>
        <v>0</v>
      </c>
      <c r="O276" s="54"/>
      <c r="P276" s="95">
        <f t="shared" si="72"/>
        <v>96.78</v>
      </c>
    </row>
    <row r="277" spans="1:16" s="1" customFormat="1">
      <c r="A277" s="50"/>
      <c r="B277" s="81" t="s">
        <v>285</v>
      </c>
      <c r="C277" s="22">
        <v>600</v>
      </c>
      <c r="D277" s="42">
        <f t="shared" si="73"/>
        <v>60</v>
      </c>
      <c r="E277" s="42">
        <v>7</v>
      </c>
      <c r="F277" s="42">
        <v>30</v>
      </c>
      <c r="G277" s="43">
        <f t="shared" si="74"/>
        <v>97</v>
      </c>
      <c r="H277" s="43"/>
      <c r="I277" s="98"/>
      <c r="J277" s="153">
        <f t="shared" si="75"/>
        <v>97</v>
      </c>
      <c r="K277" s="43"/>
      <c r="L277" s="113">
        <v>0.36</v>
      </c>
      <c r="M277" s="124"/>
      <c r="N277" s="43">
        <f t="shared" ref="N277:N282" si="76">SUM(G277*M277*0.0003)</f>
        <v>0</v>
      </c>
      <c r="O277" s="43"/>
      <c r="P277" s="95">
        <f t="shared" si="72"/>
        <v>97.36</v>
      </c>
    </row>
    <row r="278" spans="1:16" s="1" customFormat="1">
      <c r="A278" s="50"/>
      <c r="B278" s="76" t="s">
        <v>286</v>
      </c>
      <c r="C278" s="52">
        <v>600</v>
      </c>
      <c r="D278" s="53">
        <f t="shared" si="73"/>
        <v>60</v>
      </c>
      <c r="E278" s="53">
        <v>7</v>
      </c>
      <c r="F278" s="53">
        <v>30</v>
      </c>
      <c r="G278" s="54">
        <f t="shared" si="74"/>
        <v>97</v>
      </c>
      <c r="H278" s="54"/>
      <c r="I278" s="129"/>
      <c r="J278" s="130">
        <f t="shared" si="75"/>
        <v>97</v>
      </c>
      <c r="K278" s="54"/>
      <c r="L278" s="95"/>
      <c r="M278" s="156"/>
      <c r="N278" s="54">
        <f t="shared" si="76"/>
        <v>0</v>
      </c>
      <c r="O278" s="54"/>
      <c r="P278" s="95">
        <f t="shared" si="72"/>
        <v>97</v>
      </c>
    </row>
    <row r="279" spans="1:16" s="1" customFormat="1">
      <c r="A279" s="50"/>
      <c r="B279" s="68" t="s">
        <v>287</v>
      </c>
      <c r="C279" s="47">
        <v>600</v>
      </c>
      <c r="D279" s="48">
        <f t="shared" si="73"/>
        <v>60</v>
      </c>
      <c r="E279" s="48">
        <v>7</v>
      </c>
      <c r="F279" s="48">
        <v>30</v>
      </c>
      <c r="G279" s="49">
        <f t="shared" si="74"/>
        <v>97</v>
      </c>
      <c r="H279" s="49"/>
      <c r="I279" s="180"/>
      <c r="J279" s="127">
        <f t="shared" si="75"/>
        <v>97</v>
      </c>
      <c r="K279" s="49"/>
      <c r="L279" s="141"/>
      <c r="M279" s="107"/>
      <c r="N279" s="49">
        <f t="shared" si="76"/>
        <v>0</v>
      </c>
      <c r="O279" s="49"/>
      <c r="P279" s="95">
        <f t="shared" si="72"/>
        <v>97</v>
      </c>
    </row>
    <row r="280" spans="1:16" s="1" customFormat="1">
      <c r="A280" s="50"/>
      <c r="B280" s="90" t="s">
        <v>288</v>
      </c>
      <c r="C280" s="47">
        <v>613</v>
      </c>
      <c r="D280" s="83">
        <f t="shared" si="73"/>
        <v>61.3</v>
      </c>
      <c r="E280" s="83">
        <v>7</v>
      </c>
      <c r="F280" s="83">
        <v>30</v>
      </c>
      <c r="G280" s="49">
        <f t="shared" si="74"/>
        <v>98.3</v>
      </c>
      <c r="H280" s="49"/>
      <c r="I280" s="126"/>
      <c r="J280" s="242">
        <f t="shared" si="75"/>
        <v>98.3</v>
      </c>
      <c r="K280" s="49"/>
      <c r="L280" s="176">
        <v>0.88</v>
      </c>
      <c r="M280" s="289"/>
      <c r="N280" s="49">
        <f t="shared" si="76"/>
        <v>0</v>
      </c>
      <c r="O280" s="49"/>
      <c r="P280" s="95">
        <f t="shared" si="72"/>
        <v>99.18</v>
      </c>
    </row>
    <row r="281" spans="1:16" s="1" customFormat="1">
      <c r="A281" s="50"/>
      <c r="B281" s="76" t="s">
        <v>289</v>
      </c>
      <c r="C281" s="52">
        <v>602</v>
      </c>
      <c r="D281" s="53">
        <f t="shared" si="73"/>
        <v>60.2</v>
      </c>
      <c r="E281" s="53">
        <v>7</v>
      </c>
      <c r="F281" s="53">
        <v>30</v>
      </c>
      <c r="G281" s="54">
        <f t="shared" si="74"/>
        <v>97.2</v>
      </c>
      <c r="H281" s="54"/>
      <c r="I281" s="159"/>
      <c r="J281" s="130">
        <f t="shared" si="75"/>
        <v>97.2</v>
      </c>
      <c r="K281" s="54"/>
      <c r="L281" s="95"/>
      <c r="M281" s="156"/>
      <c r="N281" s="54">
        <f t="shared" si="76"/>
        <v>0</v>
      </c>
      <c r="O281" s="54"/>
      <c r="P281" s="95">
        <f t="shared" si="72"/>
        <v>97.2</v>
      </c>
    </row>
    <row r="282" spans="1:16" s="1" customFormat="1">
      <c r="A282" s="50"/>
      <c r="B282" s="92" t="s">
        <v>290</v>
      </c>
      <c r="C282" s="22">
        <v>600</v>
      </c>
      <c r="D282" s="42">
        <f t="shared" si="73"/>
        <v>60</v>
      </c>
      <c r="E282" s="42">
        <v>7</v>
      </c>
      <c r="F282" s="42">
        <v>30</v>
      </c>
      <c r="G282" s="43">
        <f t="shared" si="74"/>
        <v>97</v>
      </c>
      <c r="H282" s="43"/>
      <c r="I282" s="98"/>
      <c r="J282" s="135">
        <f t="shared" si="75"/>
        <v>97</v>
      </c>
      <c r="K282" s="178">
        <v>-0.32</v>
      </c>
      <c r="L282" s="136"/>
      <c r="M282" s="124"/>
      <c r="N282" s="43">
        <f t="shared" si="76"/>
        <v>0</v>
      </c>
      <c r="O282" s="43"/>
      <c r="P282" s="95">
        <f t="shared" si="72"/>
        <v>96.68</v>
      </c>
    </row>
    <row r="283" spans="1:16" s="1" customFormat="1">
      <c r="A283" s="50"/>
      <c r="B283" s="91" t="s">
        <v>291</v>
      </c>
      <c r="C283" s="52">
        <v>605</v>
      </c>
      <c r="D283" s="53">
        <f t="shared" si="73"/>
        <v>60.5</v>
      </c>
      <c r="E283" s="53">
        <v>7</v>
      </c>
      <c r="F283" s="53">
        <v>30</v>
      </c>
      <c r="G283" s="54">
        <f t="shared" si="74"/>
        <v>97.5</v>
      </c>
      <c r="H283" s="54"/>
      <c r="I283" s="159"/>
      <c r="J283" s="160">
        <f t="shared" si="75"/>
        <v>97.5</v>
      </c>
      <c r="K283" s="78"/>
      <c r="L283" s="132"/>
      <c r="M283" s="133"/>
      <c r="N283" s="54">
        <f>SUM(J283*M283*0.0003)</f>
        <v>0</v>
      </c>
      <c r="O283" s="54"/>
      <c r="P283" s="95">
        <f t="shared" si="72"/>
        <v>97.5</v>
      </c>
    </row>
    <row r="284" spans="1:16" s="1" customFormat="1">
      <c r="A284" s="50"/>
      <c r="B284" s="236" t="s">
        <v>292</v>
      </c>
      <c r="C284" s="22">
        <v>600</v>
      </c>
      <c r="D284" s="42">
        <f t="shared" si="73"/>
        <v>60</v>
      </c>
      <c r="E284" s="42">
        <v>7</v>
      </c>
      <c r="F284" s="42">
        <v>30</v>
      </c>
      <c r="G284" s="43">
        <f t="shared" si="74"/>
        <v>97</v>
      </c>
      <c r="H284" s="43"/>
      <c r="I284" s="98"/>
      <c r="J284" s="153">
        <f t="shared" si="75"/>
        <v>97</v>
      </c>
      <c r="K284" s="245">
        <v>-1.86</v>
      </c>
      <c r="L284" s="123"/>
      <c r="M284" s="112"/>
      <c r="N284" s="43">
        <f>SUM((G284+K284)*M284*0.0003)</f>
        <v>0</v>
      </c>
      <c r="O284" s="43"/>
      <c r="P284" s="95">
        <f t="shared" si="72"/>
        <v>95.14</v>
      </c>
    </row>
    <row r="285" spans="1:16" s="1" customFormat="1" ht="12.75" customHeight="1">
      <c r="A285" s="50"/>
      <c r="B285" s="77" t="s">
        <v>293</v>
      </c>
      <c r="C285" s="52">
        <v>613</v>
      </c>
      <c r="D285" s="53">
        <f t="shared" si="73"/>
        <v>61.3</v>
      </c>
      <c r="E285" s="53">
        <v>7</v>
      </c>
      <c r="F285" s="53">
        <v>30</v>
      </c>
      <c r="G285" s="54">
        <f t="shared" si="74"/>
        <v>98.3</v>
      </c>
      <c r="H285" s="54"/>
      <c r="I285" s="159"/>
      <c r="J285" s="181">
        <f t="shared" si="75"/>
        <v>98.3</v>
      </c>
      <c r="K285" s="54"/>
      <c r="L285" s="165">
        <v>0.68</v>
      </c>
      <c r="M285" s="190"/>
      <c r="N285" s="54">
        <f>SUM(G285*M285*0.0003)</f>
        <v>0</v>
      </c>
      <c r="O285" s="54"/>
      <c r="P285" s="95">
        <f t="shared" si="72"/>
        <v>98.98</v>
      </c>
    </row>
    <row r="286" spans="1:16" s="1" customFormat="1">
      <c r="A286" s="50"/>
      <c r="B286" s="81" t="s">
        <v>294</v>
      </c>
      <c r="C286" s="22">
        <v>600</v>
      </c>
      <c r="D286" s="42">
        <f t="shared" si="73"/>
        <v>60</v>
      </c>
      <c r="E286" s="42">
        <v>7</v>
      </c>
      <c r="F286" s="42">
        <v>30</v>
      </c>
      <c r="G286" s="43">
        <f t="shared" si="74"/>
        <v>97</v>
      </c>
      <c r="H286" s="43"/>
      <c r="I286" s="9"/>
      <c r="J286" s="187">
        <f t="shared" si="75"/>
        <v>97</v>
      </c>
      <c r="K286" s="43"/>
      <c r="L286" s="164">
        <v>1.78</v>
      </c>
      <c r="M286" s="124"/>
      <c r="N286" s="43">
        <f>SUM(G286*M286*0.0003)</f>
        <v>0</v>
      </c>
      <c r="O286" s="43"/>
      <c r="P286" s="95">
        <f t="shared" si="72"/>
        <v>98.78</v>
      </c>
    </row>
    <row r="287" spans="1:16" s="1" customFormat="1">
      <c r="A287" s="50"/>
      <c r="B287" s="76" t="s">
        <v>295</v>
      </c>
      <c r="C287" s="52">
        <v>601</v>
      </c>
      <c r="D287" s="53">
        <f t="shared" si="73"/>
        <v>60.1</v>
      </c>
      <c r="E287" s="53">
        <v>7</v>
      </c>
      <c r="F287" s="53">
        <v>30</v>
      </c>
      <c r="G287" s="54">
        <f t="shared" si="74"/>
        <v>97.1</v>
      </c>
      <c r="H287" s="54"/>
      <c r="I287" s="129"/>
      <c r="J287" s="181">
        <f t="shared" si="75"/>
        <v>97.1</v>
      </c>
      <c r="K287" s="54"/>
      <c r="L287" s="95"/>
      <c r="M287" s="190"/>
      <c r="N287" s="54">
        <f>SUM((G287+K287)*M287*0.0003)</f>
        <v>0</v>
      </c>
      <c r="O287" s="54"/>
      <c r="P287" s="95">
        <f t="shared" si="72"/>
        <v>97.1</v>
      </c>
    </row>
    <row r="288" spans="1:16" s="1" customFormat="1">
      <c r="A288" s="50"/>
      <c r="B288" s="236" t="s">
        <v>296</v>
      </c>
      <c r="C288" s="4">
        <v>603</v>
      </c>
      <c r="D288" s="42">
        <f t="shared" si="73"/>
        <v>60.3</v>
      </c>
      <c r="E288" s="72">
        <v>7</v>
      </c>
      <c r="F288" s="72">
        <v>30</v>
      </c>
      <c r="G288" s="43">
        <f t="shared" si="74"/>
        <v>97.3</v>
      </c>
      <c r="H288" s="73"/>
      <c r="I288" s="9"/>
      <c r="J288" s="153">
        <f t="shared" si="75"/>
        <v>97.3</v>
      </c>
      <c r="K288" s="245">
        <v>-0.5</v>
      </c>
      <c r="L288" s="158"/>
      <c r="M288" s="112"/>
      <c r="N288" s="73">
        <f>SUM(G288*M288*0.0003)</f>
        <v>0</v>
      </c>
      <c r="O288" s="73"/>
      <c r="P288" s="95">
        <f t="shared" si="72"/>
        <v>96.8</v>
      </c>
    </row>
    <row r="289" spans="1:16" s="1" customFormat="1">
      <c r="A289" s="23"/>
      <c r="B289" s="77" t="s">
        <v>297</v>
      </c>
      <c r="C289" s="52">
        <v>600</v>
      </c>
      <c r="D289" s="53">
        <f t="shared" si="73"/>
        <v>60</v>
      </c>
      <c r="E289" s="53">
        <v>7</v>
      </c>
      <c r="F289" s="53">
        <v>30</v>
      </c>
      <c r="G289" s="54">
        <f t="shared" si="74"/>
        <v>97</v>
      </c>
      <c r="H289" s="54"/>
      <c r="I289" s="159"/>
      <c r="J289" s="160">
        <f t="shared" si="75"/>
        <v>97</v>
      </c>
      <c r="K289" s="209">
        <v>97</v>
      </c>
      <c r="L289" s="165">
        <v>4.37</v>
      </c>
      <c r="M289" s="133"/>
      <c r="N289" s="54">
        <f>SUM(G289*M289*0.0003)</f>
        <v>0</v>
      </c>
      <c r="O289" s="54"/>
      <c r="P289" s="95">
        <f t="shared" si="72"/>
        <v>198.37</v>
      </c>
    </row>
    <row r="290" spans="1:16" s="1" customFormat="1">
      <c r="A290" s="23"/>
      <c r="B290" s="33" t="s">
        <v>298</v>
      </c>
      <c r="C290" s="22">
        <v>600</v>
      </c>
      <c r="D290" s="42">
        <f>(SUM(C290:C291))*0.1</f>
        <v>120</v>
      </c>
      <c r="E290" s="42">
        <v>7</v>
      </c>
      <c r="F290" s="42">
        <v>60</v>
      </c>
      <c r="G290" s="43">
        <f>SUM(D290:F291)</f>
        <v>187</v>
      </c>
      <c r="H290" s="43"/>
      <c r="I290" s="98"/>
      <c r="J290" s="119">
        <f t="shared" si="75"/>
        <v>187</v>
      </c>
      <c r="K290" s="43"/>
      <c r="L290" s="113">
        <v>0.99</v>
      </c>
      <c r="M290" s="124"/>
      <c r="N290" s="43">
        <f>SUM(G290*M290*0.0003)</f>
        <v>0</v>
      </c>
      <c r="O290" s="43"/>
      <c r="P290" s="123">
        <f>SUM(J290:O291)</f>
        <v>187.99</v>
      </c>
    </row>
    <row r="291" spans="1:16" s="1" customFormat="1">
      <c r="A291" s="44"/>
      <c r="B291" s="33" t="s">
        <v>299</v>
      </c>
      <c r="C291" s="22">
        <v>600</v>
      </c>
      <c r="D291" s="42"/>
      <c r="E291" s="42"/>
      <c r="F291" s="42"/>
      <c r="G291" s="43"/>
      <c r="H291" s="43"/>
      <c r="I291" s="98"/>
      <c r="J291" s="119"/>
      <c r="K291" s="43"/>
      <c r="L291" s="113"/>
      <c r="M291" s="124"/>
      <c r="N291" s="43"/>
      <c r="O291" s="43"/>
      <c r="P291" s="125"/>
    </row>
    <row r="292" spans="1:16" s="1" customFormat="1">
      <c r="A292" s="45"/>
      <c r="B292" s="61" t="s">
        <v>300</v>
      </c>
      <c r="C292" s="47">
        <v>600</v>
      </c>
      <c r="D292" s="48">
        <f>SUM(C292*0.1)</f>
        <v>60</v>
      </c>
      <c r="E292" s="48">
        <v>7</v>
      </c>
      <c r="F292" s="48">
        <v>30</v>
      </c>
      <c r="G292" s="49">
        <f>SUM(D292:F292)</f>
        <v>97</v>
      </c>
      <c r="H292" s="49"/>
      <c r="I292" s="126"/>
      <c r="J292" s="127">
        <f>SUM(G292-H292)</f>
        <v>97</v>
      </c>
      <c r="K292" s="49"/>
      <c r="L292" s="141"/>
      <c r="M292" s="107"/>
      <c r="N292" s="49">
        <f>SUM(G292*M292*0.0003)</f>
        <v>0</v>
      </c>
      <c r="O292" s="49"/>
      <c r="P292" s="95">
        <f>SUM(J292:O292)</f>
        <v>97</v>
      </c>
    </row>
    <row r="293" spans="1:16" s="1" customFormat="1">
      <c r="A293" s="55"/>
      <c r="B293" s="85" t="s">
        <v>301</v>
      </c>
      <c r="C293" s="52">
        <v>606</v>
      </c>
      <c r="D293" s="53">
        <f>SUM(C293*0.1)</f>
        <v>60.6</v>
      </c>
      <c r="E293" s="53">
        <v>7</v>
      </c>
      <c r="F293" s="53">
        <v>30</v>
      </c>
      <c r="G293" s="54">
        <f>SUM(D293:F293)</f>
        <v>97.6</v>
      </c>
      <c r="H293" s="54"/>
      <c r="I293" s="159"/>
      <c r="J293" s="130">
        <f>SUM(G293-H293)</f>
        <v>97.6</v>
      </c>
      <c r="K293" s="54"/>
      <c r="L293" s="165">
        <v>0.24</v>
      </c>
      <c r="M293" s="133"/>
      <c r="N293" s="54">
        <f>SUM(G293*M293*0.0003)</f>
        <v>0</v>
      </c>
      <c r="O293" s="54"/>
      <c r="P293" s="95">
        <f>SUM(J293:O293)</f>
        <v>97.84</v>
      </c>
    </row>
    <row r="294" spans="1:16" s="1" customFormat="1">
      <c r="A294" s="23"/>
      <c r="B294" s="4" t="s">
        <v>302</v>
      </c>
      <c r="C294" s="4">
        <v>607</v>
      </c>
      <c r="D294" s="42">
        <f>(SUM(C294:C295))*0.1</f>
        <v>121.5</v>
      </c>
      <c r="E294" s="72">
        <v>7</v>
      </c>
      <c r="F294" s="72">
        <v>60</v>
      </c>
      <c r="G294" s="43">
        <f>SUM(D294:F295)</f>
        <v>188.5</v>
      </c>
      <c r="H294" s="73"/>
      <c r="I294" s="9"/>
      <c r="J294" s="119">
        <f>SUM(G294-H294)</f>
        <v>188.5</v>
      </c>
      <c r="K294" s="73"/>
      <c r="L294" s="158"/>
      <c r="M294" s="112"/>
      <c r="N294" s="43">
        <f>SUM(G294*M294*0.0003)</f>
        <v>0</v>
      </c>
      <c r="O294" s="73"/>
      <c r="P294" s="123">
        <f>SUM(J294:O295)</f>
        <v>188.5</v>
      </c>
    </row>
    <row r="295" spans="1:16" s="1" customFormat="1">
      <c r="A295" s="44"/>
      <c r="B295" s="57" t="s">
        <v>303</v>
      </c>
      <c r="C295" s="57">
        <v>608</v>
      </c>
      <c r="D295" s="58"/>
      <c r="E295" s="58"/>
      <c r="F295" s="59"/>
      <c r="G295" s="59"/>
      <c r="H295" s="262"/>
      <c r="I295" s="134"/>
      <c r="J295" s="171"/>
      <c r="K295" s="262"/>
      <c r="L295" s="125"/>
      <c r="M295" s="117"/>
      <c r="N295" s="262"/>
      <c r="O295" s="262"/>
      <c r="P295" s="125"/>
    </row>
    <row r="296" spans="1:16" s="1" customFormat="1">
      <c r="A296" s="45"/>
      <c r="B296" s="89" t="s">
        <v>304</v>
      </c>
      <c r="C296" s="22">
        <v>600</v>
      </c>
      <c r="D296" s="42">
        <f t="shared" ref="D296:D317" si="77">SUM(C296*0.1)</f>
        <v>60</v>
      </c>
      <c r="E296" s="42">
        <v>7</v>
      </c>
      <c r="F296" s="42">
        <v>30</v>
      </c>
      <c r="G296" s="43">
        <f>SUM(D296:F296)</f>
        <v>97</v>
      </c>
      <c r="H296" s="43"/>
      <c r="I296" s="98"/>
      <c r="J296" s="119">
        <f>SUM(G296-H296)</f>
        <v>97</v>
      </c>
      <c r="K296" s="43"/>
      <c r="L296" s="123"/>
      <c r="M296" s="124"/>
      <c r="N296" s="43">
        <f>SUM(G296*M296*0.0003)</f>
        <v>0</v>
      </c>
      <c r="O296" s="43"/>
      <c r="P296" s="95">
        <f t="shared" ref="P296:P316" si="78">SUM(J296:O296)</f>
        <v>97</v>
      </c>
    </row>
    <row r="297" spans="1:16" s="1" customFormat="1">
      <c r="A297" s="50"/>
      <c r="B297" s="91" t="s">
        <v>305</v>
      </c>
      <c r="C297" s="52">
        <v>600</v>
      </c>
      <c r="D297" s="53">
        <f t="shared" si="77"/>
        <v>60</v>
      </c>
      <c r="E297" s="53">
        <v>7</v>
      </c>
      <c r="F297" s="53">
        <v>30</v>
      </c>
      <c r="G297" s="54">
        <f t="shared" ref="G297:G311" si="79">SUM(D297:F297)</f>
        <v>97</v>
      </c>
      <c r="H297" s="54"/>
      <c r="I297" s="129"/>
      <c r="J297" s="160">
        <f>SUM(G297-H297)</f>
        <v>97</v>
      </c>
      <c r="K297" s="78"/>
      <c r="L297" s="95"/>
      <c r="M297" s="156"/>
      <c r="N297" s="54">
        <f>SUM(G297*M297*0.0003)</f>
        <v>0</v>
      </c>
      <c r="O297" s="54"/>
      <c r="P297" s="95">
        <f t="shared" si="78"/>
        <v>97</v>
      </c>
    </row>
    <row r="298" spans="1:16" s="1" customFormat="1">
      <c r="A298" s="50"/>
      <c r="B298" s="237" t="s">
        <v>306</v>
      </c>
      <c r="C298" s="57">
        <v>608</v>
      </c>
      <c r="D298" s="58">
        <f t="shared" si="77"/>
        <v>60.8</v>
      </c>
      <c r="E298" s="58">
        <v>7</v>
      </c>
      <c r="F298" s="58">
        <v>30</v>
      </c>
      <c r="G298" s="60">
        <f t="shared" si="79"/>
        <v>97.8</v>
      </c>
      <c r="H298" s="60"/>
      <c r="I298" s="134"/>
      <c r="J298" s="171">
        <f>SUM(G298-H298)</f>
        <v>97.8</v>
      </c>
      <c r="K298" s="172">
        <v>-38</v>
      </c>
      <c r="L298" s="125"/>
      <c r="M298" s="290"/>
      <c r="N298" s="60">
        <f>SUM((G298+K298)*M298*0.0003)</f>
        <v>0</v>
      </c>
      <c r="O298" s="60"/>
      <c r="P298" s="95">
        <f t="shared" si="78"/>
        <v>59.8</v>
      </c>
    </row>
    <row r="299" spans="1:16" s="1" customFormat="1">
      <c r="A299" s="50"/>
      <c r="B299" s="88" t="s">
        <v>307</v>
      </c>
      <c r="C299" s="57">
        <v>600</v>
      </c>
      <c r="D299" s="58">
        <f t="shared" si="77"/>
        <v>60</v>
      </c>
      <c r="E299" s="58">
        <v>7</v>
      </c>
      <c r="F299" s="58">
        <v>30</v>
      </c>
      <c r="G299" s="59">
        <f t="shared" si="79"/>
        <v>97</v>
      </c>
      <c r="H299" s="262"/>
      <c r="I299" s="134"/>
      <c r="J299" s="171">
        <f t="shared" ref="J299:J317" si="80">SUM(G299-H299)</f>
        <v>97</v>
      </c>
      <c r="K299" s="262"/>
      <c r="L299" s="185">
        <v>0.55000000000000004</v>
      </c>
      <c r="M299" s="117"/>
      <c r="N299" s="262">
        <f>SUM((G299+K299)*M299*0.0003)</f>
        <v>0</v>
      </c>
      <c r="O299" s="262"/>
      <c r="P299" s="95">
        <f t="shared" si="78"/>
        <v>97.55</v>
      </c>
    </row>
    <row r="300" spans="1:16" s="1" customFormat="1">
      <c r="A300" s="50"/>
      <c r="B300" s="191" t="s">
        <v>308</v>
      </c>
      <c r="C300" s="47">
        <v>600</v>
      </c>
      <c r="D300" s="48">
        <f t="shared" si="77"/>
        <v>60</v>
      </c>
      <c r="E300" s="48">
        <v>7</v>
      </c>
      <c r="F300" s="48">
        <v>30</v>
      </c>
      <c r="G300" s="49">
        <f t="shared" si="79"/>
        <v>97</v>
      </c>
      <c r="H300" s="49"/>
      <c r="I300" s="180"/>
      <c r="J300" s="139">
        <f t="shared" si="80"/>
        <v>97</v>
      </c>
      <c r="K300" s="208">
        <v>-6.17</v>
      </c>
      <c r="L300" s="141"/>
      <c r="M300" s="186"/>
      <c r="N300" s="49">
        <f>SUM(G300*M300*0.0003)</f>
        <v>0</v>
      </c>
      <c r="O300" s="49"/>
      <c r="P300" s="95">
        <f t="shared" si="78"/>
        <v>90.83</v>
      </c>
    </row>
    <row r="301" spans="1:16" s="1" customFormat="1">
      <c r="A301" s="50"/>
      <c r="B301" s="91" t="s">
        <v>309</v>
      </c>
      <c r="C301" s="52">
        <v>600</v>
      </c>
      <c r="D301" s="53">
        <f t="shared" si="77"/>
        <v>60</v>
      </c>
      <c r="E301" s="53">
        <v>7</v>
      </c>
      <c r="F301" s="53">
        <v>30</v>
      </c>
      <c r="G301" s="54">
        <f t="shared" si="79"/>
        <v>97</v>
      </c>
      <c r="H301" s="54"/>
      <c r="I301" s="159"/>
      <c r="J301" s="130">
        <f t="shared" si="80"/>
        <v>97</v>
      </c>
      <c r="K301" s="235"/>
      <c r="L301" s="95"/>
      <c r="M301" s="133"/>
      <c r="N301" s="54">
        <f>SUM((G301+K301)*M301*0.0003)</f>
        <v>0</v>
      </c>
      <c r="O301" s="54"/>
      <c r="P301" s="95">
        <f t="shared" si="78"/>
        <v>97</v>
      </c>
    </row>
    <row r="302" spans="1:16" s="1" customFormat="1">
      <c r="A302" s="50"/>
      <c r="B302" s="199" t="s">
        <v>310</v>
      </c>
      <c r="C302" s="34">
        <v>600</v>
      </c>
      <c r="D302" s="35">
        <f t="shared" si="77"/>
        <v>60</v>
      </c>
      <c r="E302" s="35">
        <v>7</v>
      </c>
      <c r="F302" s="35">
        <v>30</v>
      </c>
      <c r="G302" s="36">
        <f t="shared" si="79"/>
        <v>97</v>
      </c>
      <c r="H302" s="31">
        <v>97</v>
      </c>
      <c r="I302" s="252">
        <v>45814</v>
      </c>
      <c r="J302" s="282">
        <f t="shared" si="80"/>
        <v>0</v>
      </c>
      <c r="K302" s="36"/>
      <c r="L302" s="111"/>
      <c r="M302" s="148"/>
      <c r="N302" s="36">
        <f>SUM(J302*M302*0.0003)</f>
        <v>0</v>
      </c>
      <c r="O302" s="36"/>
      <c r="P302" s="163">
        <f t="shared" si="78"/>
        <v>0</v>
      </c>
    </row>
    <row r="303" spans="1:16" s="1" customFormat="1">
      <c r="A303" s="50"/>
      <c r="B303" s="85" t="s">
        <v>311</v>
      </c>
      <c r="C303" s="52">
        <v>600</v>
      </c>
      <c r="D303" s="53">
        <f t="shared" si="77"/>
        <v>60</v>
      </c>
      <c r="E303" s="53">
        <v>7</v>
      </c>
      <c r="F303" s="53">
        <v>30</v>
      </c>
      <c r="G303" s="54">
        <f t="shared" si="79"/>
        <v>97</v>
      </c>
      <c r="H303" s="54"/>
      <c r="I303" s="129"/>
      <c r="J303" s="181">
        <f t="shared" si="80"/>
        <v>97</v>
      </c>
      <c r="K303" s="209">
        <v>4.0199999999999996</v>
      </c>
      <c r="L303" s="165"/>
      <c r="M303" s="190"/>
      <c r="N303" s="54"/>
      <c r="O303" s="54"/>
      <c r="P303" s="95">
        <f t="shared" si="78"/>
        <v>101.02</v>
      </c>
    </row>
    <row r="304" spans="1:16" s="1" customFormat="1">
      <c r="A304" s="50"/>
      <c r="B304" s="89" t="s">
        <v>312</v>
      </c>
      <c r="C304" s="22">
        <v>600</v>
      </c>
      <c r="D304" s="42">
        <f t="shared" si="77"/>
        <v>60</v>
      </c>
      <c r="E304" s="42">
        <v>7</v>
      </c>
      <c r="F304" s="42">
        <v>30</v>
      </c>
      <c r="G304" s="43">
        <f t="shared" si="79"/>
        <v>97</v>
      </c>
      <c r="H304" s="43"/>
      <c r="I304" s="9"/>
      <c r="J304" s="119">
        <f t="shared" si="80"/>
        <v>97</v>
      </c>
      <c r="K304" s="43"/>
      <c r="L304" s="123"/>
      <c r="M304" s="124"/>
      <c r="N304" s="43">
        <f>SUM(G304*M304*0.0003)</f>
        <v>0</v>
      </c>
      <c r="O304" s="43"/>
      <c r="P304" s="95">
        <f t="shared" si="78"/>
        <v>97</v>
      </c>
    </row>
    <row r="305" spans="1:16" s="1" customFormat="1">
      <c r="A305" s="50"/>
      <c r="B305" s="61" t="s">
        <v>313</v>
      </c>
      <c r="C305" s="47">
        <v>600</v>
      </c>
      <c r="D305" s="48">
        <f t="shared" si="77"/>
        <v>60</v>
      </c>
      <c r="E305" s="48">
        <v>7</v>
      </c>
      <c r="F305" s="48">
        <v>30</v>
      </c>
      <c r="G305" s="49">
        <f t="shared" si="79"/>
        <v>97</v>
      </c>
      <c r="H305" s="49"/>
      <c r="I305" s="180"/>
      <c r="J305" s="127">
        <f t="shared" si="80"/>
        <v>97</v>
      </c>
      <c r="K305" s="84"/>
      <c r="L305" s="140"/>
      <c r="M305" s="186"/>
      <c r="N305" s="49">
        <f>SUM(G305*M305*0.0003)</f>
        <v>0</v>
      </c>
      <c r="O305" s="49"/>
      <c r="P305" s="95">
        <f t="shared" si="78"/>
        <v>97</v>
      </c>
    </row>
    <row r="306" spans="1:16" s="1" customFormat="1">
      <c r="A306" s="50"/>
      <c r="B306" s="85" t="s">
        <v>314</v>
      </c>
      <c r="C306" s="52">
        <v>600</v>
      </c>
      <c r="D306" s="53">
        <f t="shared" si="77"/>
        <v>60</v>
      </c>
      <c r="E306" s="53">
        <v>7</v>
      </c>
      <c r="F306" s="53">
        <v>30</v>
      </c>
      <c r="G306" s="54">
        <f t="shared" si="79"/>
        <v>97</v>
      </c>
      <c r="H306" s="54"/>
      <c r="I306" s="129"/>
      <c r="J306" s="160">
        <f t="shared" si="80"/>
        <v>97</v>
      </c>
      <c r="K306" s="54"/>
      <c r="L306" s="165">
        <v>2.12</v>
      </c>
      <c r="M306" s="133"/>
      <c r="N306" s="54">
        <f>SUM(G306*M306*0.0003)</f>
        <v>0</v>
      </c>
      <c r="O306" s="54"/>
      <c r="P306" s="95">
        <f t="shared" si="78"/>
        <v>99.12</v>
      </c>
    </row>
    <row r="307" spans="1:16" s="1" customFormat="1">
      <c r="A307" s="50"/>
      <c r="B307" s="81" t="s">
        <v>315</v>
      </c>
      <c r="C307" s="22">
        <v>597</v>
      </c>
      <c r="D307" s="42">
        <f t="shared" si="77"/>
        <v>59.7</v>
      </c>
      <c r="E307" s="42">
        <v>7</v>
      </c>
      <c r="F307" s="42">
        <v>30</v>
      </c>
      <c r="G307" s="43">
        <f t="shared" si="79"/>
        <v>96.7</v>
      </c>
      <c r="H307" s="43"/>
      <c r="I307" s="9"/>
      <c r="J307" s="153">
        <f t="shared" si="80"/>
        <v>96.7</v>
      </c>
      <c r="K307" s="43"/>
      <c r="L307" s="113">
        <v>0.72</v>
      </c>
      <c r="M307" s="112"/>
      <c r="N307" s="43">
        <f>SUM((G307+K307)*M307*0.0003)</f>
        <v>0</v>
      </c>
      <c r="O307" s="43"/>
      <c r="P307" s="95">
        <f t="shared" si="78"/>
        <v>97.42</v>
      </c>
    </row>
    <row r="308" spans="1:16" s="1" customFormat="1">
      <c r="A308" s="50"/>
      <c r="B308" s="192" t="s">
        <v>316</v>
      </c>
      <c r="C308" s="52">
        <v>600</v>
      </c>
      <c r="D308" s="53">
        <f t="shared" si="77"/>
        <v>60</v>
      </c>
      <c r="E308" s="53">
        <v>7</v>
      </c>
      <c r="F308" s="53">
        <v>30</v>
      </c>
      <c r="G308" s="54">
        <f t="shared" si="79"/>
        <v>97</v>
      </c>
      <c r="H308" s="54"/>
      <c r="I308" s="159"/>
      <c r="J308" s="130">
        <f t="shared" si="80"/>
        <v>97</v>
      </c>
      <c r="K308" s="155">
        <v>-2.0099999999999998</v>
      </c>
      <c r="L308" s="95"/>
      <c r="M308" s="133"/>
      <c r="N308" s="54">
        <f>SUM(H308*M308*0.0003)</f>
        <v>0</v>
      </c>
      <c r="O308" s="54"/>
      <c r="P308" s="95">
        <f t="shared" si="78"/>
        <v>94.99</v>
      </c>
    </row>
    <row r="309" spans="1:16" s="1" customFormat="1">
      <c r="A309" s="50"/>
      <c r="B309" s="236" t="s">
        <v>317</v>
      </c>
      <c r="C309" s="22">
        <v>600</v>
      </c>
      <c r="D309" s="42">
        <f t="shared" si="77"/>
        <v>60</v>
      </c>
      <c r="E309" s="42">
        <v>7</v>
      </c>
      <c r="F309" s="42">
        <v>30</v>
      </c>
      <c r="G309" s="43">
        <f t="shared" si="79"/>
        <v>97</v>
      </c>
      <c r="H309" s="43"/>
      <c r="I309" s="98"/>
      <c r="J309" s="153">
        <f t="shared" si="80"/>
        <v>97</v>
      </c>
      <c r="K309" s="120">
        <v>-2.4700000000000002</v>
      </c>
      <c r="L309" s="123"/>
      <c r="M309" s="154"/>
      <c r="N309" s="43">
        <f>SUM(J309*M309*0.0003)</f>
        <v>0</v>
      </c>
      <c r="O309" s="43"/>
      <c r="P309" s="95">
        <f t="shared" si="78"/>
        <v>94.53</v>
      </c>
    </row>
    <row r="310" spans="1:16" s="1" customFormat="1">
      <c r="A310" s="50"/>
      <c r="B310" s="46" t="s">
        <v>318</v>
      </c>
      <c r="C310" s="47">
        <v>600</v>
      </c>
      <c r="D310" s="48">
        <f t="shared" si="77"/>
        <v>60</v>
      </c>
      <c r="E310" s="48">
        <v>7</v>
      </c>
      <c r="F310" s="48">
        <v>30</v>
      </c>
      <c r="G310" s="49">
        <f t="shared" si="79"/>
        <v>97</v>
      </c>
      <c r="H310" s="49"/>
      <c r="I310" s="180"/>
      <c r="J310" s="127">
        <f t="shared" si="80"/>
        <v>97</v>
      </c>
      <c r="K310" s="49"/>
      <c r="L310" s="108">
        <v>0.68</v>
      </c>
      <c r="M310" s="107"/>
      <c r="N310" s="49">
        <f>SUM((G310+K310)*M310*0.0003)</f>
        <v>0</v>
      </c>
      <c r="O310" s="49"/>
      <c r="P310" s="95">
        <f t="shared" si="78"/>
        <v>97.68</v>
      </c>
    </row>
    <row r="311" spans="1:16" s="1" customFormat="1">
      <c r="A311" s="50"/>
      <c r="B311" s="77" t="s">
        <v>319</v>
      </c>
      <c r="C311" s="69">
        <v>600</v>
      </c>
      <c r="D311" s="53">
        <f t="shared" si="77"/>
        <v>60</v>
      </c>
      <c r="E311" s="53">
        <v>7</v>
      </c>
      <c r="F311" s="53">
        <v>30</v>
      </c>
      <c r="G311" s="54">
        <f t="shared" si="79"/>
        <v>97</v>
      </c>
      <c r="H311" s="54"/>
      <c r="I311" s="159"/>
      <c r="J311" s="130">
        <f t="shared" si="80"/>
        <v>97</v>
      </c>
      <c r="K311" s="54"/>
      <c r="L311" s="165">
        <v>1.1299999999999999</v>
      </c>
      <c r="M311" s="156"/>
      <c r="N311" s="54">
        <f>SUM(G311*M311*0.0003)</f>
        <v>0</v>
      </c>
      <c r="O311" s="54"/>
      <c r="P311" s="95">
        <f t="shared" si="78"/>
        <v>98.13</v>
      </c>
    </row>
    <row r="312" spans="1:16" s="1" customFormat="1">
      <c r="A312" s="50"/>
      <c r="B312" s="81" t="s">
        <v>320</v>
      </c>
      <c r="C312" s="4">
        <v>600</v>
      </c>
      <c r="D312" s="42">
        <f t="shared" si="77"/>
        <v>60</v>
      </c>
      <c r="E312" s="42">
        <v>7</v>
      </c>
      <c r="F312" s="42">
        <v>30</v>
      </c>
      <c r="G312" s="43">
        <f t="shared" ref="G312:G317" si="81">SUM(D312:F312)</f>
        <v>97</v>
      </c>
      <c r="H312" s="43"/>
      <c r="I312" s="9"/>
      <c r="J312" s="153">
        <f t="shared" si="80"/>
        <v>97</v>
      </c>
      <c r="K312" s="43"/>
      <c r="L312" s="113">
        <v>0.61</v>
      </c>
      <c r="M312" s="124"/>
      <c r="N312" s="43">
        <f>SUM(G312*M312*0.0003)</f>
        <v>0</v>
      </c>
      <c r="O312" s="43"/>
      <c r="P312" s="95">
        <f t="shared" si="78"/>
        <v>97.61</v>
      </c>
    </row>
    <row r="313" spans="1:16" s="1" customFormat="1">
      <c r="A313" s="50"/>
      <c r="B313" s="77" t="s">
        <v>321</v>
      </c>
      <c r="C313" s="69">
        <v>604</v>
      </c>
      <c r="D313" s="70">
        <f t="shared" si="77"/>
        <v>60.4</v>
      </c>
      <c r="E313" s="70">
        <v>7</v>
      </c>
      <c r="F313" s="70">
        <v>30</v>
      </c>
      <c r="G313" s="54">
        <f t="shared" si="81"/>
        <v>97.4</v>
      </c>
      <c r="H313" s="54"/>
      <c r="I313" s="159"/>
      <c r="J313" s="130">
        <f t="shared" si="80"/>
        <v>97.4</v>
      </c>
      <c r="K313" s="54"/>
      <c r="L313" s="165">
        <v>0.89</v>
      </c>
      <c r="M313" s="156"/>
      <c r="N313" s="54">
        <f>SUM(J313*M313*0.0003)</f>
        <v>0</v>
      </c>
      <c r="O313" s="54"/>
      <c r="P313" s="95">
        <f t="shared" si="78"/>
        <v>98.29</v>
      </c>
    </row>
    <row r="314" spans="1:16" s="1" customFormat="1">
      <c r="A314" s="50"/>
      <c r="B314" s="75" t="s">
        <v>322</v>
      </c>
      <c r="C314" s="22">
        <v>600</v>
      </c>
      <c r="D314" s="42">
        <f t="shared" si="77"/>
        <v>60</v>
      </c>
      <c r="E314" s="42">
        <v>7</v>
      </c>
      <c r="F314" s="42">
        <v>30</v>
      </c>
      <c r="G314" s="43">
        <f t="shared" si="81"/>
        <v>97</v>
      </c>
      <c r="H314" s="43"/>
      <c r="I314" s="98"/>
      <c r="J314" s="119">
        <f t="shared" si="80"/>
        <v>97</v>
      </c>
      <c r="K314" s="43"/>
      <c r="L314" s="113">
        <v>0.64</v>
      </c>
      <c r="M314" s="124"/>
      <c r="N314" s="43">
        <f>SUM(G314*M314*0.0003)</f>
        <v>0</v>
      </c>
      <c r="O314" s="43"/>
      <c r="P314" s="95">
        <f t="shared" si="78"/>
        <v>97.64</v>
      </c>
    </row>
    <row r="315" spans="1:16" s="1" customFormat="1">
      <c r="A315" s="203"/>
      <c r="B315" s="76" t="s">
        <v>323</v>
      </c>
      <c r="C315" s="52">
        <v>700</v>
      </c>
      <c r="D315" s="53">
        <f t="shared" si="77"/>
        <v>70</v>
      </c>
      <c r="E315" s="53">
        <v>7</v>
      </c>
      <c r="F315" s="53">
        <v>30</v>
      </c>
      <c r="G315" s="54">
        <f t="shared" si="81"/>
        <v>107</v>
      </c>
      <c r="H315" s="54"/>
      <c r="I315" s="159"/>
      <c r="J315" s="130">
        <f t="shared" si="80"/>
        <v>107</v>
      </c>
      <c r="K315" s="54"/>
      <c r="L315" s="95"/>
      <c r="M315" s="156"/>
      <c r="N315" s="78">
        <f>SUM(G315*M315*0.0003)</f>
        <v>0</v>
      </c>
      <c r="O315" s="78"/>
      <c r="P315" s="95">
        <f t="shared" si="78"/>
        <v>107</v>
      </c>
    </row>
    <row r="316" spans="1:16" s="1" customFormat="1">
      <c r="A316" s="23"/>
      <c r="B316" s="236" t="s">
        <v>324</v>
      </c>
      <c r="C316" s="22">
        <v>589</v>
      </c>
      <c r="D316" s="42">
        <f t="shared" si="77"/>
        <v>58.9</v>
      </c>
      <c r="E316" s="42">
        <v>7</v>
      </c>
      <c r="F316" s="42">
        <v>30</v>
      </c>
      <c r="G316" s="43">
        <f t="shared" si="81"/>
        <v>95.9</v>
      </c>
      <c r="H316" s="43"/>
      <c r="I316" s="98"/>
      <c r="J316" s="153">
        <f t="shared" si="80"/>
        <v>95.9</v>
      </c>
      <c r="K316" s="120">
        <v>-0.86</v>
      </c>
      <c r="L316" s="123"/>
      <c r="M316" s="112"/>
      <c r="N316" s="43">
        <f>SUM((G316+K316)*M316*0.0003)</f>
        <v>0</v>
      </c>
      <c r="O316" s="43"/>
      <c r="P316" s="95">
        <f t="shared" si="78"/>
        <v>95.04</v>
      </c>
    </row>
    <row r="317" spans="1:16" s="1" customFormat="1">
      <c r="A317" s="23"/>
      <c r="B317" s="238" t="s">
        <v>325</v>
      </c>
      <c r="C317" s="47">
        <v>755</v>
      </c>
      <c r="D317" s="48">
        <f t="shared" si="77"/>
        <v>75.5</v>
      </c>
      <c r="E317" s="48">
        <v>7</v>
      </c>
      <c r="F317" s="48">
        <v>30</v>
      </c>
      <c r="G317" s="49">
        <f t="shared" si="81"/>
        <v>112.5</v>
      </c>
      <c r="H317" s="49"/>
      <c r="I317" s="180"/>
      <c r="J317" s="127">
        <f t="shared" si="80"/>
        <v>112.5</v>
      </c>
      <c r="K317" s="189">
        <v>112.5</v>
      </c>
      <c r="L317" s="106">
        <v>6.11</v>
      </c>
      <c r="M317" s="107"/>
      <c r="N317" s="49">
        <f>SUM(G317*M317*0.0003)</f>
        <v>0</v>
      </c>
      <c r="O317" s="49"/>
      <c r="P317" s="123">
        <f>SUM(J317:O318)</f>
        <v>117.56</v>
      </c>
    </row>
    <row r="318" spans="1:16" s="1" customFormat="1">
      <c r="A318" s="44"/>
      <c r="B318" s="287"/>
      <c r="C318" s="82"/>
      <c r="D318" s="58"/>
      <c r="E318" s="58"/>
      <c r="F318" s="58"/>
      <c r="G318" s="60"/>
      <c r="H318" s="60"/>
      <c r="I318" s="150">
        <v>45686</v>
      </c>
      <c r="J318" s="171"/>
      <c r="K318" s="178">
        <v>-107.44</v>
      </c>
      <c r="L318" s="116">
        <v>-6.11</v>
      </c>
      <c r="M318" s="117"/>
      <c r="N318" s="60"/>
      <c r="O318" s="60"/>
      <c r="P318" s="125"/>
    </row>
    <row r="319" spans="1:16" s="1" customFormat="1">
      <c r="A319" s="32"/>
      <c r="B319" s="22" t="s">
        <v>326</v>
      </c>
      <c r="C319" s="22">
        <v>748</v>
      </c>
      <c r="D319" s="42">
        <f>(SUM(C319:C320))*0.1</f>
        <v>139.30000000000001</v>
      </c>
      <c r="E319" s="42">
        <v>7</v>
      </c>
      <c r="F319" s="42">
        <v>60</v>
      </c>
      <c r="G319" s="43">
        <f>SUM(D319:F320)</f>
        <v>206.3</v>
      </c>
      <c r="H319" s="43"/>
      <c r="I319" s="98"/>
      <c r="J319" s="153">
        <f>SUM(G319-H319)</f>
        <v>206.3</v>
      </c>
      <c r="K319" s="73"/>
      <c r="L319" s="158"/>
      <c r="M319" s="154"/>
      <c r="N319" s="43">
        <f>SUM(G319*M319*0.0003)</f>
        <v>0</v>
      </c>
      <c r="O319" s="43"/>
      <c r="P319" s="123">
        <f>SUM(J319:O320)</f>
        <v>206.3</v>
      </c>
    </row>
    <row r="320" spans="1:16" s="1" customFormat="1">
      <c r="A320" s="44"/>
      <c r="B320" s="22" t="s">
        <v>327</v>
      </c>
      <c r="C320" s="22">
        <v>645</v>
      </c>
      <c r="D320" s="42"/>
      <c r="E320" s="42"/>
      <c r="F320" s="42"/>
      <c r="G320" s="43"/>
      <c r="H320" s="43"/>
      <c r="I320" s="98"/>
      <c r="J320" s="153"/>
      <c r="K320" s="73"/>
      <c r="L320" s="158"/>
      <c r="M320" s="154"/>
      <c r="N320" s="43"/>
      <c r="O320" s="43"/>
      <c r="P320" s="125"/>
    </row>
    <row r="321" spans="1:16" s="1" customFormat="1">
      <c r="A321" s="44"/>
      <c r="B321" s="76" t="s">
        <v>328</v>
      </c>
      <c r="C321" s="52">
        <v>600</v>
      </c>
      <c r="D321" s="53">
        <f t="shared" ref="D321:D347" si="82">SUM(C321*0.1)</f>
        <v>60</v>
      </c>
      <c r="E321" s="53">
        <v>7</v>
      </c>
      <c r="F321" s="53">
        <v>30</v>
      </c>
      <c r="G321" s="54">
        <f t="shared" ref="G321:G328" si="83">SUM(D321:F321)</f>
        <v>97</v>
      </c>
      <c r="H321" s="54"/>
      <c r="I321" s="129"/>
      <c r="J321" s="130">
        <f t="shared" ref="J321:J332" si="84">SUM(G321-H321)</f>
        <v>97</v>
      </c>
      <c r="K321" s="54"/>
      <c r="L321" s="95"/>
      <c r="M321" s="156"/>
      <c r="N321" s="54">
        <f>SUM(J321*M321*0.0003)</f>
        <v>0</v>
      </c>
      <c r="O321" s="54"/>
      <c r="P321" s="95">
        <f t="shared" ref="P321:P332" si="85">SUM(J321:O321)</f>
        <v>97</v>
      </c>
    </row>
    <row r="322" spans="1:16" s="1" customFormat="1">
      <c r="A322" s="203"/>
      <c r="B322" s="237" t="s">
        <v>329</v>
      </c>
      <c r="C322" s="57">
        <v>600</v>
      </c>
      <c r="D322" s="58">
        <f t="shared" si="82"/>
        <v>60</v>
      </c>
      <c r="E322" s="58">
        <v>7</v>
      </c>
      <c r="F322" s="58">
        <v>30</v>
      </c>
      <c r="G322" s="60">
        <f t="shared" si="83"/>
        <v>97</v>
      </c>
      <c r="H322" s="60"/>
      <c r="I322" s="134"/>
      <c r="J322" s="171">
        <f t="shared" si="84"/>
        <v>97</v>
      </c>
      <c r="K322" s="178">
        <v>-3.53</v>
      </c>
      <c r="L322" s="136"/>
      <c r="M322" s="174"/>
      <c r="N322" s="60">
        <f>SUM((G322+K322)*M322*0.0003)</f>
        <v>0</v>
      </c>
      <c r="O322" s="60"/>
      <c r="P322" s="95">
        <f t="shared" si="85"/>
        <v>93.47</v>
      </c>
    </row>
    <row r="323" spans="1:16" s="1" customFormat="1">
      <c r="A323" s="203"/>
      <c r="B323" s="89" t="s">
        <v>330</v>
      </c>
      <c r="C323" s="22">
        <v>604</v>
      </c>
      <c r="D323" s="42">
        <f t="shared" si="82"/>
        <v>60.4</v>
      </c>
      <c r="E323" s="42">
        <v>7</v>
      </c>
      <c r="F323" s="42">
        <v>30</v>
      </c>
      <c r="G323" s="43">
        <f t="shared" si="83"/>
        <v>97.4</v>
      </c>
      <c r="H323" s="43"/>
      <c r="I323" s="9"/>
      <c r="J323" s="153">
        <f t="shared" si="84"/>
        <v>97.4</v>
      </c>
      <c r="K323" s="43"/>
      <c r="L323" s="123"/>
      <c r="M323" s="112"/>
      <c r="N323" s="43">
        <f>SUM(G323*M323*0.0003)</f>
        <v>0</v>
      </c>
      <c r="O323" s="43"/>
      <c r="P323" s="95">
        <f t="shared" si="85"/>
        <v>97.4</v>
      </c>
    </row>
    <row r="324" spans="1:16" s="1" customFormat="1">
      <c r="A324" s="203"/>
      <c r="B324" s="191" t="s">
        <v>331</v>
      </c>
      <c r="C324" s="87">
        <v>600</v>
      </c>
      <c r="D324" s="48">
        <f t="shared" si="82"/>
        <v>60</v>
      </c>
      <c r="E324" s="48">
        <v>7</v>
      </c>
      <c r="F324" s="48">
        <v>30</v>
      </c>
      <c r="G324" s="49">
        <f t="shared" si="83"/>
        <v>97</v>
      </c>
      <c r="H324" s="84"/>
      <c r="I324" s="126"/>
      <c r="J324" s="242">
        <f t="shared" si="84"/>
        <v>97</v>
      </c>
      <c r="K324" s="294">
        <v>-2.56</v>
      </c>
      <c r="L324" s="295"/>
      <c r="M324" s="128"/>
      <c r="N324" s="169">
        <f>SUM((G324+K324)*M324*0.0003)</f>
        <v>0</v>
      </c>
      <c r="O324" s="169"/>
      <c r="P324" s="95">
        <f t="shared" si="85"/>
        <v>94.44</v>
      </c>
    </row>
    <row r="325" spans="1:16" s="1" customFormat="1">
      <c r="A325" s="203"/>
      <c r="B325" s="51" t="s">
        <v>332</v>
      </c>
      <c r="C325" s="52">
        <v>600</v>
      </c>
      <c r="D325" s="53">
        <f t="shared" si="82"/>
        <v>60</v>
      </c>
      <c r="E325" s="53">
        <v>7</v>
      </c>
      <c r="F325" s="53">
        <v>30</v>
      </c>
      <c r="G325" s="54">
        <f t="shared" si="83"/>
        <v>97</v>
      </c>
      <c r="H325" s="54"/>
      <c r="I325" s="159"/>
      <c r="J325" s="181">
        <f t="shared" si="84"/>
        <v>97</v>
      </c>
      <c r="K325" s="155">
        <v>-0.83</v>
      </c>
      <c r="L325" s="95"/>
      <c r="M325" s="156"/>
      <c r="N325" s="54">
        <f>SUM(G325*M325*0.0003)</f>
        <v>0</v>
      </c>
      <c r="O325" s="54"/>
      <c r="P325" s="95">
        <f t="shared" si="85"/>
        <v>96.17</v>
      </c>
    </row>
    <row r="326" spans="1:16" s="1" customFormat="1">
      <c r="A326" s="203"/>
      <c r="B326" s="56" t="s">
        <v>333</v>
      </c>
      <c r="C326" s="82">
        <v>580</v>
      </c>
      <c r="D326" s="58">
        <f t="shared" si="82"/>
        <v>58</v>
      </c>
      <c r="E326" s="58">
        <v>7</v>
      </c>
      <c r="F326" s="58">
        <v>30</v>
      </c>
      <c r="G326" s="60">
        <f t="shared" si="83"/>
        <v>95</v>
      </c>
      <c r="H326" s="60"/>
      <c r="I326" s="134"/>
      <c r="J326" s="171">
        <f t="shared" si="84"/>
        <v>95</v>
      </c>
      <c r="K326" s="60"/>
      <c r="L326" s="136"/>
      <c r="M326" s="117"/>
      <c r="N326" s="60">
        <f>SUM(H326*M326*0.0003)</f>
        <v>0</v>
      </c>
      <c r="O326" s="60"/>
      <c r="P326" s="95">
        <f t="shared" si="85"/>
        <v>95</v>
      </c>
    </row>
    <row r="327" spans="1:16" s="1" customFormat="1">
      <c r="A327" s="203"/>
      <c r="B327" s="61" t="s">
        <v>334</v>
      </c>
      <c r="C327" s="47">
        <v>840</v>
      </c>
      <c r="D327" s="48">
        <f t="shared" si="82"/>
        <v>84</v>
      </c>
      <c r="E327" s="48">
        <v>7</v>
      </c>
      <c r="F327" s="48">
        <v>30</v>
      </c>
      <c r="G327" s="49">
        <f t="shared" si="83"/>
        <v>121</v>
      </c>
      <c r="H327" s="49"/>
      <c r="I327" s="9"/>
      <c r="J327" s="127">
        <f t="shared" si="84"/>
        <v>121</v>
      </c>
      <c r="K327" s="49"/>
      <c r="L327" s="141"/>
      <c r="M327" s="107"/>
      <c r="N327" s="49">
        <f>SUM(H327*M327*0.0003)</f>
        <v>0</v>
      </c>
      <c r="O327" s="49"/>
      <c r="P327" s="95">
        <f t="shared" si="85"/>
        <v>121</v>
      </c>
    </row>
    <row r="328" spans="1:16" s="1" customFormat="1" ht="12.75" customHeight="1">
      <c r="A328" s="203"/>
      <c r="B328" s="90" t="s">
        <v>335</v>
      </c>
      <c r="C328" s="47">
        <v>790</v>
      </c>
      <c r="D328" s="48">
        <f t="shared" si="82"/>
        <v>79</v>
      </c>
      <c r="E328" s="48">
        <v>7</v>
      </c>
      <c r="F328" s="48">
        <v>30</v>
      </c>
      <c r="G328" s="49">
        <f t="shared" si="83"/>
        <v>116</v>
      </c>
      <c r="H328" s="49"/>
      <c r="I328" s="126"/>
      <c r="J328" s="127">
        <f t="shared" si="84"/>
        <v>116</v>
      </c>
      <c r="K328" s="189">
        <v>0.6</v>
      </c>
      <c r="L328" s="108">
        <v>0.03</v>
      </c>
      <c r="M328" s="128"/>
      <c r="N328" s="49">
        <f>SUM(J328*M328*0.0003)</f>
        <v>0</v>
      </c>
      <c r="O328" s="49"/>
      <c r="P328" s="95">
        <f t="shared" si="85"/>
        <v>116.63</v>
      </c>
    </row>
    <row r="329" spans="1:16" s="1" customFormat="1">
      <c r="A329" s="203"/>
      <c r="B329" s="51" t="s">
        <v>336</v>
      </c>
      <c r="C329" s="52">
        <v>760</v>
      </c>
      <c r="D329" s="53">
        <f t="shared" si="82"/>
        <v>76</v>
      </c>
      <c r="E329" s="53">
        <v>7</v>
      </c>
      <c r="F329" s="53">
        <v>30</v>
      </c>
      <c r="G329" s="54">
        <f t="shared" ref="G329:G345" si="86">SUM(D329:F329)</f>
        <v>113</v>
      </c>
      <c r="H329" s="54"/>
      <c r="I329" s="129"/>
      <c r="J329" s="130">
        <f t="shared" si="84"/>
        <v>113</v>
      </c>
      <c r="K329" s="155">
        <v>-1.28</v>
      </c>
      <c r="L329" s="95"/>
      <c r="M329" s="190"/>
      <c r="N329" s="54">
        <f>SUM((G329+K329)*M329*0.0003)</f>
        <v>0</v>
      </c>
      <c r="O329" s="54"/>
      <c r="P329" s="95">
        <f t="shared" si="85"/>
        <v>111.72</v>
      </c>
    </row>
    <row r="330" spans="1:16" s="1" customFormat="1">
      <c r="A330" s="203"/>
      <c r="B330" s="89" t="s">
        <v>337</v>
      </c>
      <c r="C330" s="22">
        <v>730</v>
      </c>
      <c r="D330" s="42">
        <f t="shared" si="82"/>
        <v>73</v>
      </c>
      <c r="E330" s="42">
        <v>7</v>
      </c>
      <c r="F330" s="42">
        <v>30</v>
      </c>
      <c r="G330" s="43">
        <f t="shared" si="86"/>
        <v>110</v>
      </c>
      <c r="H330" s="43"/>
      <c r="I330" s="98"/>
      <c r="J330" s="153">
        <f t="shared" si="84"/>
        <v>110</v>
      </c>
      <c r="K330" s="43"/>
      <c r="L330" s="123"/>
      <c r="M330" s="124"/>
      <c r="N330" s="43">
        <f>SUM(G330*M330*0.0003)</f>
        <v>0</v>
      </c>
      <c r="O330" s="43"/>
      <c r="P330" s="95">
        <f t="shared" si="85"/>
        <v>110</v>
      </c>
    </row>
    <row r="331" spans="1:16" s="1" customFormat="1">
      <c r="A331" s="203"/>
      <c r="B331" s="51" t="s">
        <v>338</v>
      </c>
      <c r="C331" s="52">
        <v>695</v>
      </c>
      <c r="D331" s="53">
        <f t="shared" si="82"/>
        <v>69.5</v>
      </c>
      <c r="E331" s="53">
        <v>7</v>
      </c>
      <c r="F331" s="53">
        <v>30</v>
      </c>
      <c r="G331" s="54">
        <f t="shared" si="86"/>
        <v>106.5</v>
      </c>
      <c r="H331" s="54"/>
      <c r="I331" s="129"/>
      <c r="J331" s="130">
        <f t="shared" si="84"/>
        <v>106.5</v>
      </c>
      <c r="K331" s="155">
        <v>-3.22</v>
      </c>
      <c r="L331" s="132"/>
      <c r="M331" s="156"/>
      <c r="N331" s="54">
        <f>SUM((G331+K331)*M331*0.0003)</f>
        <v>0</v>
      </c>
      <c r="O331" s="54"/>
      <c r="P331" s="95">
        <f t="shared" si="85"/>
        <v>103.28</v>
      </c>
    </row>
    <row r="332" spans="1:16" s="1" customFormat="1">
      <c r="A332" s="23"/>
      <c r="B332" s="71" t="s">
        <v>339</v>
      </c>
      <c r="C332" s="22">
        <v>790</v>
      </c>
      <c r="D332" s="42">
        <f t="shared" si="82"/>
        <v>79</v>
      </c>
      <c r="E332" s="42">
        <v>7</v>
      </c>
      <c r="F332" s="42">
        <v>30</v>
      </c>
      <c r="G332" s="43">
        <f t="shared" si="86"/>
        <v>116</v>
      </c>
      <c r="H332" s="43"/>
      <c r="I332" s="232"/>
      <c r="J332" s="153">
        <f t="shared" si="84"/>
        <v>116</v>
      </c>
      <c r="K332" s="43"/>
      <c r="L332" s="123"/>
      <c r="M332" s="154"/>
      <c r="N332" s="182">
        <f>SUM(G332*M332*0.0003)</f>
        <v>0</v>
      </c>
      <c r="O332" s="43"/>
      <c r="P332" s="141">
        <f t="shared" si="85"/>
        <v>116</v>
      </c>
    </row>
    <row r="333" spans="1:16" s="1" customFormat="1" ht="12" customHeight="1">
      <c r="A333" s="195"/>
      <c r="B333" s="291" t="s">
        <v>340</v>
      </c>
      <c r="C333" s="29">
        <v>941</v>
      </c>
      <c r="D333" s="30">
        <f t="shared" si="82"/>
        <v>94.1</v>
      </c>
      <c r="E333" s="30">
        <v>7</v>
      </c>
      <c r="F333" s="30">
        <v>30</v>
      </c>
      <c r="G333" s="31">
        <f t="shared" si="86"/>
        <v>131.1</v>
      </c>
      <c r="H333" s="31">
        <v>24.97</v>
      </c>
      <c r="I333" s="104">
        <v>45702</v>
      </c>
      <c r="J333" s="167">
        <f>SUM(G333-H333-H335-H336-H337)-H338</f>
        <v>11.13</v>
      </c>
      <c r="K333" s="31"/>
      <c r="L333" s="31">
        <v>0.03</v>
      </c>
      <c r="M333" s="270"/>
      <c r="N333" s="49">
        <f>SUM(J333*M333*0.0003)</f>
        <v>0</v>
      </c>
      <c r="O333" s="49"/>
      <c r="P333" s="108">
        <f>SUM(J333:O338)</f>
        <v>11.13</v>
      </c>
    </row>
    <row r="334" spans="1:16" s="1" customFormat="1" ht="12" customHeight="1">
      <c r="A334" s="196"/>
      <c r="B334" s="292"/>
      <c r="C334" s="34"/>
      <c r="D334" s="35"/>
      <c r="E334" s="35"/>
      <c r="F334" s="35"/>
      <c r="G334" s="36"/>
      <c r="H334" s="36"/>
      <c r="I334" s="109">
        <v>45702</v>
      </c>
      <c r="J334" s="213"/>
      <c r="K334" s="36"/>
      <c r="L334" s="36">
        <v>-0.03</v>
      </c>
      <c r="M334" s="218"/>
      <c r="N334" s="43"/>
      <c r="O334" s="43"/>
      <c r="P334" s="164"/>
    </row>
    <row r="335" spans="1:16" s="1" customFormat="1" ht="12" customHeight="1">
      <c r="A335" s="196"/>
      <c r="B335" s="292"/>
      <c r="C335" s="34"/>
      <c r="D335" s="35"/>
      <c r="E335" s="35"/>
      <c r="F335" s="35"/>
      <c r="G335" s="36"/>
      <c r="H335" s="36">
        <v>25</v>
      </c>
      <c r="I335" s="109">
        <v>45730</v>
      </c>
      <c r="J335" s="213"/>
      <c r="K335" s="36"/>
      <c r="L335" s="36"/>
      <c r="M335" s="218"/>
      <c r="N335" s="43"/>
      <c r="O335" s="43"/>
      <c r="P335" s="164"/>
    </row>
    <row r="336" spans="1:16" s="1" customFormat="1" ht="12" customHeight="1">
      <c r="A336" s="196"/>
      <c r="B336" s="292"/>
      <c r="C336" s="34"/>
      <c r="D336" s="35"/>
      <c r="E336" s="35"/>
      <c r="F336" s="35"/>
      <c r="G336" s="36"/>
      <c r="H336" s="36">
        <v>25</v>
      </c>
      <c r="I336" s="109">
        <v>45762</v>
      </c>
      <c r="J336" s="213"/>
      <c r="K336" s="36"/>
      <c r="L336" s="36"/>
      <c r="M336" s="218"/>
      <c r="N336" s="43"/>
      <c r="O336" s="43"/>
      <c r="P336" s="113"/>
    </row>
    <row r="337" spans="1:16" s="1" customFormat="1" ht="12" customHeight="1">
      <c r="A337" s="196"/>
      <c r="B337" s="292"/>
      <c r="C337" s="34"/>
      <c r="D337" s="35"/>
      <c r="E337" s="35"/>
      <c r="F337" s="35"/>
      <c r="G337" s="36"/>
      <c r="H337" s="36">
        <v>25</v>
      </c>
      <c r="I337" s="109">
        <v>45792</v>
      </c>
      <c r="J337" s="213"/>
      <c r="K337" s="36"/>
      <c r="L337" s="36"/>
      <c r="M337" s="218"/>
      <c r="N337" s="43"/>
      <c r="O337" s="43"/>
      <c r="P337" s="113"/>
    </row>
    <row r="338" spans="1:16" s="1" customFormat="1" ht="12" customHeight="1">
      <c r="A338" s="197"/>
      <c r="B338" s="293"/>
      <c r="C338" s="38"/>
      <c r="D338" s="39"/>
      <c r="E338" s="39"/>
      <c r="F338" s="39"/>
      <c r="G338" s="40"/>
      <c r="H338" s="40">
        <v>20</v>
      </c>
      <c r="I338" s="219">
        <v>45824</v>
      </c>
      <c r="J338" s="220"/>
      <c r="K338" s="40"/>
      <c r="L338" s="40"/>
      <c r="M338" s="221"/>
      <c r="N338" s="60"/>
      <c r="O338" s="60"/>
      <c r="P338" s="118"/>
    </row>
    <row r="339" spans="1:16" s="1" customFormat="1">
      <c r="A339" s="32"/>
      <c r="B339" s="236" t="s">
        <v>341</v>
      </c>
      <c r="C339" s="22">
        <v>600</v>
      </c>
      <c r="D339" s="42">
        <f t="shared" si="82"/>
        <v>60</v>
      </c>
      <c r="E339" s="42">
        <v>7</v>
      </c>
      <c r="F339" s="42">
        <v>30</v>
      </c>
      <c r="G339" s="43">
        <f t="shared" si="86"/>
        <v>97</v>
      </c>
      <c r="H339" s="43"/>
      <c r="I339" s="9"/>
      <c r="J339" s="153">
        <f t="shared" ref="J339:J346" si="87">SUM(G339-H339)</f>
        <v>97</v>
      </c>
      <c r="K339" s="120">
        <v>-0.82</v>
      </c>
      <c r="L339" s="123"/>
      <c r="M339" s="112"/>
      <c r="N339" s="43">
        <f>SUM(J339*M339*0.0003)</f>
        <v>0</v>
      </c>
      <c r="O339" s="43"/>
      <c r="P339" s="123">
        <f t="shared" ref="P339:P345" si="88">SUM(J339:O339)</f>
        <v>96.18</v>
      </c>
    </row>
    <row r="340" spans="1:16" s="1" customFormat="1">
      <c r="A340" s="195"/>
      <c r="B340" s="191" t="s">
        <v>342</v>
      </c>
      <c r="C340" s="29">
        <v>564</v>
      </c>
      <c r="D340" s="30">
        <f t="shared" si="82"/>
        <v>56.4</v>
      </c>
      <c r="E340" s="30">
        <v>7</v>
      </c>
      <c r="F340" s="30">
        <v>30</v>
      </c>
      <c r="G340" s="31">
        <f t="shared" si="86"/>
        <v>93.4</v>
      </c>
      <c r="H340" s="31">
        <v>91</v>
      </c>
      <c r="I340" s="216">
        <v>45823</v>
      </c>
      <c r="J340" s="243">
        <f t="shared" si="87"/>
        <v>2.4000000000000101</v>
      </c>
      <c r="K340" s="259">
        <v>-3.6</v>
      </c>
      <c r="L340" s="243"/>
      <c r="M340" s="296"/>
      <c r="N340" s="31">
        <f>SUM(G340*M340*0.0003)</f>
        <v>0</v>
      </c>
      <c r="O340" s="31"/>
      <c r="P340" s="108">
        <f>SUM(J340:O341)</f>
        <v>-1.19999999999999</v>
      </c>
    </row>
    <row r="341" spans="1:16" s="1" customFormat="1">
      <c r="A341" s="197"/>
      <c r="B341" s="237"/>
      <c r="C341" s="38"/>
      <c r="D341" s="39"/>
      <c r="E341" s="39"/>
      <c r="F341" s="39"/>
      <c r="G341" s="40"/>
      <c r="H341" s="40"/>
      <c r="I341" s="297" t="s">
        <v>29</v>
      </c>
      <c r="J341" s="244">
        <v>-2.4</v>
      </c>
      <c r="K341" s="220">
        <v>2.4</v>
      </c>
      <c r="L341" s="244"/>
      <c r="M341" s="298"/>
      <c r="N341" s="40"/>
      <c r="O341" s="40"/>
      <c r="P341" s="118"/>
    </row>
    <row r="342" spans="1:16" s="1" customFormat="1">
      <c r="A342" s="44"/>
      <c r="B342" s="75" t="s">
        <v>343</v>
      </c>
      <c r="C342" s="22">
        <v>573</v>
      </c>
      <c r="D342" s="42">
        <f t="shared" si="82"/>
        <v>57.3</v>
      </c>
      <c r="E342" s="42">
        <v>7</v>
      </c>
      <c r="F342" s="42">
        <v>30</v>
      </c>
      <c r="G342" s="43">
        <f t="shared" si="86"/>
        <v>94.3</v>
      </c>
      <c r="H342" s="43"/>
      <c r="I342" s="98"/>
      <c r="J342" s="187">
        <f t="shared" si="87"/>
        <v>94.3</v>
      </c>
      <c r="K342" s="73"/>
      <c r="L342" s="164">
        <v>0.03</v>
      </c>
      <c r="M342" s="299"/>
      <c r="N342" s="182">
        <f>SUM(G342*M342*0.0003)</f>
        <v>0</v>
      </c>
      <c r="O342" s="43"/>
      <c r="P342" s="136">
        <f t="shared" si="88"/>
        <v>94.33</v>
      </c>
    </row>
    <row r="343" spans="1:16" s="1" customFormat="1">
      <c r="A343" s="203"/>
      <c r="B343" s="68" t="s">
        <v>344</v>
      </c>
      <c r="C343" s="47">
        <v>616</v>
      </c>
      <c r="D343" s="48">
        <f t="shared" si="82"/>
        <v>61.6</v>
      </c>
      <c r="E343" s="48">
        <v>7</v>
      </c>
      <c r="F343" s="48">
        <v>30</v>
      </c>
      <c r="G343" s="49">
        <f t="shared" si="86"/>
        <v>98.6</v>
      </c>
      <c r="H343" s="49"/>
      <c r="I343" s="126"/>
      <c r="J343" s="139">
        <f t="shared" si="87"/>
        <v>98.6</v>
      </c>
      <c r="K343" s="49"/>
      <c r="L343" s="141"/>
      <c r="M343" s="186"/>
      <c r="N343" s="49">
        <f>SUM(G343*M343*0.0003)</f>
        <v>0</v>
      </c>
      <c r="O343" s="49"/>
      <c r="P343" s="95">
        <f t="shared" si="88"/>
        <v>98.6</v>
      </c>
    </row>
    <row r="344" spans="1:16" s="1" customFormat="1">
      <c r="A344" s="203"/>
      <c r="B344" s="77" t="s">
        <v>345</v>
      </c>
      <c r="C344" s="52">
        <v>634</v>
      </c>
      <c r="D344" s="53">
        <f t="shared" si="82"/>
        <v>63.4</v>
      </c>
      <c r="E344" s="53">
        <v>7</v>
      </c>
      <c r="F344" s="53">
        <v>30</v>
      </c>
      <c r="G344" s="54">
        <f t="shared" si="86"/>
        <v>100.4</v>
      </c>
      <c r="H344" s="54"/>
      <c r="I344" s="129"/>
      <c r="J344" s="130">
        <f t="shared" si="87"/>
        <v>100.4</v>
      </c>
      <c r="K344" s="78"/>
      <c r="L344" s="161">
        <v>0.13</v>
      </c>
      <c r="M344" s="133"/>
      <c r="N344" s="54">
        <f>SUM((G344+K344)*M344*0.0003)</f>
        <v>0</v>
      </c>
      <c r="O344" s="54"/>
      <c r="P344" s="95">
        <f t="shared" si="88"/>
        <v>100.53</v>
      </c>
    </row>
    <row r="345" spans="1:16" s="1" customFormat="1">
      <c r="A345" s="203"/>
      <c r="B345" s="81" t="s">
        <v>346</v>
      </c>
      <c r="C345" s="22">
        <v>630</v>
      </c>
      <c r="D345" s="42">
        <f t="shared" si="82"/>
        <v>63</v>
      </c>
      <c r="E345" s="42">
        <v>7</v>
      </c>
      <c r="F345" s="42">
        <v>30</v>
      </c>
      <c r="G345" s="43">
        <f t="shared" si="86"/>
        <v>100</v>
      </c>
      <c r="H345" s="43"/>
      <c r="I345" s="98"/>
      <c r="J345" s="153">
        <f t="shared" si="87"/>
        <v>100</v>
      </c>
      <c r="K345" s="213">
        <v>0.32</v>
      </c>
      <c r="L345" s="164">
        <v>0.01</v>
      </c>
      <c r="M345" s="124"/>
      <c r="N345" s="43">
        <f>SUM(G345*M345*0.0003)</f>
        <v>0</v>
      </c>
      <c r="O345" s="43"/>
      <c r="P345" s="95">
        <f t="shared" si="88"/>
        <v>100.33</v>
      </c>
    </row>
    <row r="346" spans="1:16" s="1" customFormat="1">
      <c r="A346" s="203"/>
      <c r="B346" s="90" t="s">
        <v>347</v>
      </c>
      <c r="C346" s="47">
        <v>656</v>
      </c>
      <c r="D346" s="48">
        <f t="shared" si="82"/>
        <v>65.599999999999994</v>
      </c>
      <c r="E346" s="48">
        <v>7</v>
      </c>
      <c r="F346" s="48">
        <v>60</v>
      </c>
      <c r="G346" s="49">
        <f>SUM(D346:F347)</f>
        <v>199.1</v>
      </c>
      <c r="H346" s="49"/>
      <c r="I346" s="126"/>
      <c r="J346" s="127">
        <f t="shared" si="87"/>
        <v>199.1</v>
      </c>
      <c r="K346" s="49"/>
      <c r="L346" s="108">
        <v>7.71</v>
      </c>
      <c r="M346" s="186"/>
      <c r="N346" s="49">
        <f>SUM(G346*M346*0.0003)</f>
        <v>0</v>
      </c>
      <c r="O346" s="49"/>
      <c r="P346" s="123">
        <f>SUM(J346:O347)</f>
        <v>206.81</v>
      </c>
    </row>
    <row r="347" spans="1:16" s="1" customFormat="1">
      <c r="A347" s="203"/>
      <c r="B347" s="88" t="s">
        <v>348</v>
      </c>
      <c r="C347" s="82">
        <v>665</v>
      </c>
      <c r="D347" s="58">
        <f t="shared" si="82"/>
        <v>66.5</v>
      </c>
      <c r="E347" s="58"/>
      <c r="F347" s="58"/>
      <c r="G347" s="60"/>
      <c r="H347" s="60"/>
      <c r="I347" s="183"/>
      <c r="J347" s="171"/>
      <c r="K347" s="262"/>
      <c r="L347" s="185"/>
      <c r="M347" s="212"/>
      <c r="N347" s="60"/>
      <c r="O347" s="60"/>
      <c r="P347" s="125"/>
    </row>
    <row r="348" spans="1:16" s="1" customFormat="1">
      <c r="A348" s="203"/>
      <c r="B348" s="240" t="s">
        <v>349</v>
      </c>
      <c r="C348" s="82">
        <v>624</v>
      </c>
      <c r="D348" s="58">
        <f t="shared" ref="D348:D362" si="89">SUM(C348*0.1)</f>
        <v>62.4</v>
      </c>
      <c r="E348" s="58">
        <v>7</v>
      </c>
      <c r="F348" s="58">
        <v>30</v>
      </c>
      <c r="G348" s="60">
        <f>SUM(D348:F348)</f>
        <v>99.4</v>
      </c>
      <c r="H348" s="60"/>
      <c r="I348" s="183"/>
      <c r="J348" s="171">
        <f t="shared" ref="J348:J363" si="90">SUM(G348-H348)</f>
        <v>99.4</v>
      </c>
      <c r="K348" s="60"/>
      <c r="L348" s="136"/>
      <c r="M348" s="212"/>
      <c r="N348" s="60">
        <f>SUM(G348*M348*0.0003)</f>
        <v>0</v>
      </c>
      <c r="O348" s="60"/>
      <c r="P348" s="95">
        <f>SUM(J348:O348)</f>
        <v>99.4</v>
      </c>
    </row>
    <row r="349" spans="1:16" s="1" customFormat="1">
      <c r="A349" s="203"/>
      <c r="B349" s="77" t="s">
        <v>350</v>
      </c>
      <c r="C349" s="52">
        <v>628</v>
      </c>
      <c r="D349" s="53">
        <f t="shared" si="89"/>
        <v>62.8</v>
      </c>
      <c r="E349" s="53">
        <v>7</v>
      </c>
      <c r="F349" s="53">
        <v>30</v>
      </c>
      <c r="G349" s="54">
        <f>SUM(D349:F349)</f>
        <v>99.8</v>
      </c>
      <c r="H349" s="54"/>
      <c r="I349" s="129"/>
      <c r="J349" s="130">
        <f t="shared" si="90"/>
        <v>99.8</v>
      </c>
      <c r="K349" s="78"/>
      <c r="L349" s="161">
        <v>1.35</v>
      </c>
      <c r="M349" s="133"/>
      <c r="N349" s="54">
        <f>SUM(G349*M349*0.0003)</f>
        <v>0</v>
      </c>
      <c r="O349" s="54"/>
      <c r="P349" s="95">
        <f>SUM(J349:O349)</f>
        <v>101.15</v>
      </c>
    </row>
    <row r="350" spans="1:16" s="1" customFormat="1">
      <c r="A350" s="203"/>
      <c r="B350" s="71" t="s">
        <v>351</v>
      </c>
      <c r="C350" s="22">
        <v>675</v>
      </c>
      <c r="D350" s="42">
        <f t="shared" si="89"/>
        <v>67.5</v>
      </c>
      <c r="E350" s="42">
        <v>7</v>
      </c>
      <c r="F350" s="42">
        <v>30</v>
      </c>
      <c r="G350" s="43">
        <f>SUM(D350:F350)</f>
        <v>104.5</v>
      </c>
      <c r="H350" s="43"/>
      <c r="I350" s="98"/>
      <c r="J350" s="153">
        <f t="shared" si="90"/>
        <v>104.5</v>
      </c>
      <c r="K350" s="73"/>
      <c r="L350" s="158"/>
      <c r="M350" s="124"/>
      <c r="N350" s="43">
        <f>SUM((G350+K350)*M350*0.0003)</f>
        <v>0</v>
      </c>
      <c r="O350" s="43"/>
      <c r="P350" s="95">
        <f>SUM(J350:O350)</f>
        <v>104.5</v>
      </c>
    </row>
    <row r="351" spans="1:16" s="1" customFormat="1">
      <c r="A351" s="203"/>
      <c r="B351" s="85" t="s">
        <v>352</v>
      </c>
      <c r="C351" s="52">
        <v>624</v>
      </c>
      <c r="D351" s="53">
        <f t="shared" si="89"/>
        <v>62.4</v>
      </c>
      <c r="E351" s="53">
        <v>7</v>
      </c>
      <c r="F351" s="53">
        <v>30</v>
      </c>
      <c r="G351" s="54">
        <f>SUM(D351:F351)-90</f>
        <v>9.4000000000000092</v>
      </c>
      <c r="H351" s="54"/>
      <c r="I351" s="129"/>
      <c r="J351" s="160">
        <f t="shared" si="90"/>
        <v>9.4000000000000092</v>
      </c>
      <c r="K351" s="209">
        <v>9.4</v>
      </c>
      <c r="L351" s="165">
        <v>0.51</v>
      </c>
      <c r="M351" s="133"/>
      <c r="N351" s="54">
        <f>SUM((G351+K351)*M351*0.0003)</f>
        <v>0</v>
      </c>
      <c r="O351" s="53"/>
      <c r="P351" s="95">
        <f>SUM(J351:O351)</f>
        <v>19.309999999999999</v>
      </c>
    </row>
    <row r="352" spans="1:16" s="1" customFormat="1">
      <c r="A352" s="23"/>
      <c r="B352" s="71" t="s">
        <v>353</v>
      </c>
      <c r="C352" s="22">
        <v>684</v>
      </c>
      <c r="D352" s="42">
        <f t="shared" si="89"/>
        <v>68.400000000000006</v>
      </c>
      <c r="E352" s="42">
        <v>7</v>
      </c>
      <c r="F352" s="42">
        <v>30</v>
      </c>
      <c r="G352" s="43">
        <f t="shared" ref="G352:G362" si="91">SUM(D352:F352)</f>
        <v>105.4</v>
      </c>
      <c r="H352" s="43"/>
      <c r="I352" s="9"/>
      <c r="J352" s="119">
        <f t="shared" si="90"/>
        <v>105.4</v>
      </c>
      <c r="K352" s="43"/>
      <c r="L352" s="123"/>
      <c r="M352" s="124"/>
      <c r="N352" s="43">
        <f t="shared" ref="N352:N363" si="92">SUM(G352*M352*0.0003)</f>
        <v>0</v>
      </c>
      <c r="O352" s="43"/>
      <c r="P352" s="95">
        <f>SUM(J352:O352)</f>
        <v>105.4</v>
      </c>
    </row>
    <row r="353" spans="1:16" s="1" customFormat="1">
      <c r="A353" s="23"/>
      <c r="B353" s="87" t="s">
        <v>354</v>
      </c>
      <c r="C353" s="47">
        <v>620</v>
      </c>
      <c r="D353" s="48">
        <f t="shared" si="89"/>
        <v>62</v>
      </c>
      <c r="E353" s="48">
        <v>7</v>
      </c>
      <c r="F353" s="48">
        <v>30</v>
      </c>
      <c r="G353" s="49">
        <f t="shared" si="91"/>
        <v>99</v>
      </c>
      <c r="H353" s="49"/>
      <c r="I353" s="126"/>
      <c r="J353" s="127">
        <f t="shared" si="90"/>
        <v>99</v>
      </c>
      <c r="K353" s="31">
        <v>99</v>
      </c>
      <c r="L353" s="106">
        <v>4.4800000000000004</v>
      </c>
      <c r="M353" s="186"/>
      <c r="N353" s="49">
        <f t="shared" si="92"/>
        <v>0</v>
      </c>
      <c r="O353" s="49"/>
      <c r="P353" s="123">
        <f>SUM(J353:O354)</f>
        <v>99</v>
      </c>
    </row>
    <row r="354" spans="1:16" s="1" customFormat="1">
      <c r="A354" s="44"/>
      <c r="B354" s="57"/>
      <c r="C354" s="82"/>
      <c r="D354" s="58"/>
      <c r="E354" s="58"/>
      <c r="F354" s="58"/>
      <c r="G354" s="60"/>
      <c r="H354" s="60"/>
      <c r="I354" s="170">
        <v>45687</v>
      </c>
      <c r="J354" s="171"/>
      <c r="K354" s="40">
        <v>-99</v>
      </c>
      <c r="L354" s="116">
        <v>-4.4800000000000004</v>
      </c>
      <c r="M354" s="212"/>
      <c r="N354" s="60"/>
      <c r="O354" s="60"/>
      <c r="P354" s="125"/>
    </row>
    <row r="355" spans="1:16" s="1" customFormat="1">
      <c r="A355" s="44"/>
      <c r="B355" s="81" t="s">
        <v>355</v>
      </c>
      <c r="C355" s="4">
        <v>690</v>
      </c>
      <c r="D355" s="42">
        <f t="shared" si="89"/>
        <v>69</v>
      </c>
      <c r="E355" s="42">
        <v>7</v>
      </c>
      <c r="F355" s="42">
        <v>30</v>
      </c>
      <c r="G355" s="43">
        <f t="shared" si="91"/>
        <v>106</v>
      </c>
      <c r="H355" s="43"/>
      <c r="I355" s="9"/>
      <c r="J355" s="153">
        <f t="shared" si="90"/>
        <v>106</v>
      </c>
      <c r="K355" s="43"/>
      <c r="L355" s="113">
        <v>4.32</v>
      </c>
      <c r="M355" s="154"/>
      <c r="N355" s="43">
        <f>SUM(G355*M355*0.0003)</f>
        <v>0</v>
      </c>
      <c r="O355" s="43"/>
      <c r="P355" s="95">
        <f t="shared" ref="P355:P362" si="93">SUM(J355:O355)</f>
        <v>110.32</v>
      </c>
    </row>
    <row r="356" spans="1:16" s="1" customFormat="1">
      <c r="A356" s="203"/>
      <c r="B356" s="77" t="s">
        <v>356</v>
      </c>
      <c r="C356" s="69">
        <v>588</v>
      </c>
      <c r="D356" s="53">
        <f t="shared" si="89"/>
        <v>58.8</v>
      </c>
      <c r="E356" s="53">
        <v>7</v>
      </c>
      <c r="F356" s="53">
        <v>30</v>
      </c>
      <c r="G356" s="54">
        <f t="shared" si="91"/>
        <v>95.8</v>
      </c>
      <c r="H356" s="54"/>
      <c r="I356" s="159"/>
      <c r="J356" s="130">
        <f t="shared" si="90"/>
        <v>95.8</v>
      </c>
      <c r="K356" s="209">
        <v>7</v>
      </c>
      <c r="L356" s="165">
        <v>0.32</v>
      </c>
      <c r="M356" s="156"/>
      <c r="N356" s="54">
        <f t="shared" si="92"/>
        <v>0</v>
      </c>
      <c r="O356" s="54"/>
      <c r="P356" s="95">
        <f t="shared" si="93"/>
        <v>103.12</v>
      </c>
    </row>
    <row r="357" spans="1:16" s="1" customFormat="1">
      <c r="A357" s="203"/>
      <c r="B357" s="71" t="s">
        <v>357</v>
      </c>
      <c r="C357" s="22">
        <v>673</v>
      </c>
      <c r="D357" s="42">
        <f t="shared" si="89"/>
        <v>67.3</v>
      </c>
      <c r="E357" s="42">
        <v>7</v>
      </c>
      <c r="F357" s="42">
        <v>30</v>
      </c>
      <c r="G357" s="43">
        <f t="shared" si="91"/>
        <v>104.3</v>
      </c>
      <c r="H357" s="43"/>
      <c r="I357" s="98"/>
      <c r="J357" s="153">
        <f t="shared" si="90"/>
        <v>104.3</v>
      </c>
      <c r="K357" s="43"/>
      <c r="L357" s="123"/>
      <c r="M357" s="124"/>
      <c r="N357" s="43">
        <f t="shared" si="92"/>
        <v>0</v>
      </c>
      <c r="O357" s="43"/>
      <c r="P357" s="95">
        <f t="shared" si="93"/>
        <v>104.3</v>
      </c>
    </row>
    <row r="358" spans="1:16" s="1" customFormat="1">
      <c r="A358" s="203"/>
      <c r="B358" s="85" t="s">
        <v>358</v>
      </c>
      <c r="C358" s="52">
        <v>600</v>
      </c>
      <c r="D358" s="53">
        <f t="shared" si="89"/>
        <v>60</v>
      </c>
      <c r="E358" s="53">
        <v>7</v>
      </c>
      <c r="F358" s="53">
        <v>30</v>
      </c>
      <c r="G358" s="54">
        <f t="shared" si="91"/>
        <v>97</v>
      </c>
      <c r="H358" s="54"/>
      <c r="I358" s="129"/>
      <c r="J358" s="160">
        <f t="shared" si="90"/>
        <v>97</v>
      </c>
      <c r="K358" s="54"/>
      <c r="L358" s="165">
        <v>0.03</v>
      </c>
      <c r="M358" s="133"/>
      <c r="N358" s="54">
        <f t="shared" si="92"/>
        <v>0</v>
      </c>
      <c r="O358" s="54"/>
      <c r="P358" s="95">
        <f t="shared" si="93"/>
        <v>97.03</v>
      </c>
    </row>
    <row r="359" spans="1:16" s="1" customFormat="1">
      <c r="A359" s="203"/>
      <c r="B359" s="75" t="s">
        <v>359</v>
      </c>
      <c r="C359" s="22">
        <v>635</v>
      </c>
      <c r="D359" s="42">
        <f t="shared" si="89"/>
        <v>63.5</v>
      </c>
      <c r="E359" s="42">
        <v>7</v>
      </c>
      <c r="F359" s="42">
        <v>30</v>
      </c>
      <c r="G359" s="43">
        <f t="shared" si="91"/>
        <v>100.5</v>
      </c>
      <c r="H359" s="43"/>
      <c r="I359" s="98"/>
      <c r="J359" s="119">
        <f t="shared" si="90"/>
        <v>100.5</v>
      </c>
      <c r="K359" s="43"/>
      <c r="L359" s="113">
        <v>0.79</v>
      </c>
      <c r="M359" s="124"/>
      <c r="N359" s="43">
        <f t="shared" si="92"/>
        <v>0</v>
      </c>
      <c r="O359" s="43"/>
      <c r="P359" s="95">
        <f t="shared" si="93"/>
        <v>101.29</v>
      </c>
    </row>
    <row r="360" spans="1:16" s="1" customFormat="1">
      <c r="A360" s="203"/>
      <c r="B360" s="51" t="s">
        <v>360</v>
      </c>
      <c r="C360" s="52">
        <v>730</v>
      </c>
      <c r="D360" s="53">
        <f t="shared" si="89"/>
        <v>73</v>
      </c>
      <c r="E360" s="53">
        <v>7</v>
      </c>
      <c r="F360" s="53">
        <v>30</v>
      </c>
      <c r="G360" s="54">
        <f t="shared" si="91"/>
        <v>110</v>
      </c>
      <c r="H360" s="54"/>
      <c r="I360" s="159"/>
      <c r="J360" s="160">
        <f t="shared" si="90"/>
        <v>110</v>
      </c>
      <c r="K360" s="155">
        <v>-8.98</v>
      </c>
      <c r="L360" s="95"/>
      <c r="M360" s="156"/>
      <c r="N360" s="54">
        <f t="shared" si="92"/>
        <v>0</v>
      </c>
      <c r="O360" s="54"/>
      <c r="P360" s="95">
        <f t="shared" si="93"/>
        <v>101.02</v>
      </c>
    </row>
    <row r="361" spans="1:16" s="1" customFormat="1">
      <c r="A361" s="203"/>
      <c r="B361" s="71" t="s">
        <v>361</v>
      </c>
      <c r="C361" s="22">
        <v>780</v>
      </c>
      <c r="D361" s="42">
        <f t="shared" si="89"/>
        <v>78</v>
      </c>
      <c r="E361" s="42">
        <v>7</v>
      </c>
      <c r="F361" s="42">
        <v>30</v>
      </c>
      <c r="G361" s="72">
        <f t="shared" si="91"/>
        <v>115</v>
      </c>
      <c r="H361" s="73"/>
      <c r="I361" s="98"/>
      <c r="J361" s="153">
        <f t="shared" si="90"/>
        <v>115</v>
      </c>
      <c r="K361" s="43"/>
      <c r="L361" s="123"/>
      <c r="M361" s="124"/>
      <c r="N361" s="43">
        <f t="shared" si="92"/>
        <v>0</v>
      </c>
      <c r="O361" s="43"/>
      <c r="P361" s="95">
        <f t="shared" si="93"/>
        <v>115</v>
      </c>
    </row>
    <row r="362" spans="1:16" s="1" customFormat="1">
      <c r="A362" s="23"/>
      <c r="B362" s="61" t="s">
        <v>362</v>
      </c>
      <c r="C362" s="47">
        <v>1160</v>
      </c>
      <c r="D362" s="48">
        <f t="shared" si="89"/>
        <v>116</v>
      </c>
      <c r="E362" s="48">
        <v>7</v>
      </c>
      <c r="F362" s="48">
        <v>30</v>
      </c>
      <c r="G362" s="49">
        <f t="shared" si="91"/>
        <v>153</v>
      </c>
      <c r="H362" s="49"/>
      <c r="I362" s="211"/>
      <c r="J362" s="127">
        <f t="shared" si="90"/>
        <v>153</v>
      </c>
      <c r="K362" s="49"/>
      <c r="L362" s="141"/>
      <c r="M362" s="107"/>
      <c r="N362" s="49">
        <f t="shared" si="92"/>
        <v>0</v>
      </c>
      <c r="O362" s="49"/>
      <c r="P362" s="95">
        <f t="shared" si="93"/>
        <v>153</v>
      </c>
    </row>
    <row r="363" spans="1:16" s="1" customFormat="1">
      <c r="A363" s="23"/>
      <c r="B363" s="47" t="s">
        <v>363</v>
      </c>
      <c r="C363" s="47">
        <v>550</v>
      </c>
      <c r="D363" s="48">
        <f>(SUM(C363:C364))*0.1</f>
        <v>127</v>
      </c>
      <c r="E363" s="48">
        <v>7</v>
      </c>
      <c r="F363" s="48">
        <v>120</v>
      </c>
      <c r="G363" s="49">
        <f>SUM(D363:F366)</f>
        <v>438.5</v>
      </c>
      <c r="H363" s="49"/>
      <c r="I363" s="180"/>
      <c r="J363" s="139">
        <f t="shared" si="90"/>
        <v>438.5</v>
      </c>
      <c r="K363" s="49"/>
      <c r="L363" s="141"/>
      <c r="M363" s="186"/>
      <c r="N363" s="49">
        <f t="shared" si="92"/>
        <v>0</v>
      </c>
      <c r="O363" s="49"/>
      <c r="P363" s="123">
        <f>SUM(J363:O366)</f>
        <v>438.5</v>
      </c>
    </row>
    <row r="364" spans="1:16" s="1" customFormat="1">
      <c r="A364" s="32"/>
      <c r="B364" s="22" t="s">
        <v>364</v>
      </c>
      <c r="C364" s="22">
        <v>720</v>
      </c>
      <c r="D364" s="42"/>
      <c r="E364" s="42"/>
      <c r="F364" s="42"/>
      <c r="G364" s="43"/>
      <c r="H364" s="43"/>
      <c r="I364" s="9"/>
      <c r="J364" s="119"/>
      <c r="K364" s="43"/>
      <c r="L364" s="123"/>
      <c r="M364" s="124"/>
      <c r="N364" s="43"/>
      <c r="O364" s="43"/>
      <c r="P364" s="123"/>
    </row>
    <row r="365" spans="1:16" s="1" customFormat="1">
      <c r="A365" s="32"/>
      <c r="B365" s="4" t="s">
        <v>365</v>
      </c>
      <c r="C365" s="22">
        <v>1065</v>
      </c>
      <c r="D365" s="42">
        <f>(SUM(C365:C366))*0.1</f>
        <v>184.5</v>
      </c>
      <c r="E365" s="42"/>
      <c r="F365" s="42"/>
      <c r="G365" s="43"/>
      <c r="H365" s="43"/>
      <c r="I365" s="9"/>
      <c r="J365" s="153">
        <f>SUM(G365-H365)</f>
        <v>0</v>
      </c>
      <c r="K365" s="73"/>
      <c r="L365" s="123"/>
      <c r="M365" s="112"/>
      <c r="N365" s="43"/>
      <c r="O365" s="43"/>
      <c r="P365" s="123"/>
    </row>
    <row r="366" spans="1:16" s="1" customFormat="1">
      <c r="A366" s="32"/>
      <c r="B366" s="82" t="s">
        <v>366</v>
      </c>
      <c r="C366" s="82">
        <v>780</v>
      </c>
      <c r="D366" s="58"/>
      <c r="E366" s="58"/>
      <c r="F366" s="58"/>
      <c r="G366" s="60"/>
      <c r="H366" s="60"/>
      <c r="I366" s="134"/>
      <c r="J366" s="171"/>
      <c r="K366" s="262"/>
      <c r="L366" s="136"/>
      <c r="M366" s="117"/>
      <c r="N366" s="60"/>
      <c r="O366" s="60"/>
      <c r="P366" s="136"/>
    </row>
    <row r="367" spans="1:16" s="1" customFormat="1">
      <c r="A367" s="23"/>
      <c r="B367" s="33" t="s">
        <v>367</v>
      </c>
      <c r="C367" s="22">
        <v>1383</v>
      </c>
      <c r="D367" s="42">
        <f>SUM(C367*0.1)</f>
        <v>138.30000000000001</v>
      </c>
      <c r="E367" s="42">
        <v>7</v>
      </c>
      <c r="F367" s="42">
        <v>30</v>
      </c>
      <c r="G367" s="43">
        <f>SUM(D367:F367)</f>
        <v>175.3</v>
      </c>
      <c r="H367" s="43"/>
      <c r="I367" s="9"/>
      <c r="J367" s="153">
        <f>SUM(G367-H367)</f>
        <v>175.3</v>
      </c>
      <c r="K367" s="73"/>
      <c r="L367" s="164">
        <v>1.91</v>
      </c>
      <c r="M367" s="154"/>
      <c r="N367" s="43">
        <f>SUM(G367*M367*0.0003)</f>
        <v>0</v>
      </c>
      <c r="O367" s="43"/>
      <c r="P367" s="123">
        <f>SUM(J367:O368)</f>
        <v>177.21</v>
      </c>
    </row>
    <row r="368" spans="1:16" s="1" customFormat="1">
      <c r="A368" s="44"/>
      <c r="B368" s="37"/>
      <c r="C368" s="82"/>
      <c r="D368" s="58"/>
      <c r="E368" s="58"/>
      <c r="F368" s="58"/>
      <c r="G368" s="60"/>
      <c r="H368" s="60"/>
      <c r="I368" s="134"/>
      <c r="J368" s="171"/>
      <c r="K368" s="262"/>
      <c r="L368" s="185"/>
      <c r="M368" s="174"/>
      <c r="N368" s="60"/>
      <c r="O368" s="60"/>
      <c r="P368" s="125"/>
    </row>
    <row r="369" spans="1:16" s="1" customFormat="1">
      <c r="A369" s="44"/>
      <c r="B369" s="89" t="s">
        <v>368</v>
      </c>
      <c r="C369" s="22">
        <v>620</v>
      </c>
      <c r="D369" s="42">
        <f>SUM(C369*0.1)</f>
        <v>62</v>
      </c>
      <c r="E369" s="42">
        <v>7</v>
      </c>
      <c r="F369" s="48">
        <v>30</v>
      </c>
      <c r="G369" s="43">
        <f>SUM(D369:F369)</f>
        <v>99</v>
      </c>
      <c r="H369" s="43"/>
      <c r="I369" s="9"/>
      <c r="J369" s="119">
        <f>SUM(G369-H369)</f>
        <v>99</v>
      </c>
      <c r="K369" s="43"/>
      <c r="L369" s="123"/>
      <c r="M369" s="124"/>
      <c r="N369" s="43">
        <f>SUM(G369*M369*0.0003)</f>
        <v>0</v>
      </c>
      <c r="O369" s="43"/>
      <c r="P369" s="95">
        <f>SUM(J369:O369)</f>
        <v>99</v>
      </c>
    </row>
    <row r="370" spans="1:16" s="1" customFormat="1">
      <c r="A370" s="23"/>
      <c r="B370" s="51" t="s">
        <v>369</v>
      </c>
      <c r="C370" s="52">
        <v>1082</v>
      </c>
      <c r="D370" s="70">
        <f>SUM(C370*0.1)</f>
        <v>108.2</v>
      </c>
      <c r="E370" s="70">
        <v>7</v>
      </c>
      <c r="F370" s="70">
        <v>30</v>
      </c>
      <c r="G370" s="54">
        <f>SUM(D370:F370)</f>
        <v>145.19999999999999</v>
      </c>
      <c r="H370" s="54"/>
      <c r="I370" s="159"/>
      <c r="J370" s="130">
        <f>SUM(G370-H370)</f>
        <v>145.19999999999999</v>
      </c>
      <c r="K370" s="155">
        <v>-4.91</v>
      </c>
      <c r="L370" s="95"/>
      <c r="M370" s="247"/>
      <c r="N370" s="54">
        <f>SUM((G370+K370)*M370*0.0003)</f>
        <v>0</v>
      </c>
      <c r="O370" s="54"/>
      <c r="P370" s="95">
        <f>SUM(J370:O370)</f>
        <v>140.29</v>
      </c>
    </row>
    <row r="371" spans="1:16" s="1" customFormat="1">
      <c r="A371" s="23"/>
      <c r="B371" s="239" t="s">
        <v>370</v>
      </c>
      <c r="C371" s="22">
        <v>620</v>
      </c>
      <c r="D371" s="42">
        <f>(SUM(C371:C372))*0.1</f>
        <v>124</v>
      </c>
      <c r="E371" s="42">
        <v>7</v>
      </c>
      <c r="F371" s="42">
        <v>60</v>
      </c>
      <c r="G371" s="43">
        <f>SUM(D371:F372)</f>
        <v>191</v>
      </c>
      <c r="H371" s="43"/>
      <c r="I371" s="9"/>
      <c r="J371" s="119">
        <f>SUM(G371-H371)</f>
        <v>191</v>
      </c>
      <c r="K371" s="43"/>
      <c r="L371" s="113">
        <v>0.28999999999999998</v>
      </c>
      <c r="M371" s="124"/>
      <c r="N371" s="43">
        <f>SUM(G371*M371*0.0003)</f>
        <v>0</v>
      </c>
      <c r="O371" s="43"/>
      <c r="P371" s="123">
        <f>SUM(J371:O372)</f>
        <v>191.29</v>
      </c>
    </row>
    <row r="372" spans="1:16" s="1" customFormat="1">
      <c r="A372" s="32"/>
      <c r="B372" s="37" t="s">
        <v>371</v>
      </c>
      <c r="C372" s="57">
        <v>620</v>
      </c>
      <c r="D372" s="58"/>
      <c r="E372" s="58"/>
      <c r="F372" s="59"/>
      <c r="G372" s="59"/>
      <c r="H372" s="262"/>
      <c r="I372" s="134"/>
      <c r="J372" s="171"/>
      <c r="K372" s="262"/>
      <c r="L372" s="185"/>
      <c r="M372" s="212"/>
      <c r="N372" s="262"/>
      <c r="O372" s="262"/>
      <c r="P372" s="125"/>
    </row>
    <row r="373" spans="1:16" s="1" customFormat="1">
      <c r="A373" s="23"/>
      <c r="B373" s="22" t="s">
        <v>372</v>
      </c>
      <c r="C373" s="22">
        <v>663</v>
      </c>
      <c r="D373" s="42">
        <f>(SUM(C373:C374))*0.1</f>
        <v>124.5</v>
      </c>
      <c r="E373" s="42">
        <v>7</v>
      </c>
      <c r="F373" s="43">
        <v>60</v>
      </c>
      <c r="G373" s="43">
        <f>SUM(D373:F374)</f>
        <v>191.5</v>
      </c>
      <c r="H373" s="43"/>
      <c r="I373" s="9"/>
      <c r="J373" s="127">
        <f>SUM(G373-H373)</f>
        <v>191.5</v>
      </c>
      <c r="K373" s="84"/>
      <c r="L373" s="158"/>
      <c r="M373" s="124"/>
      <c r="N373" s="43">
        <f>SUM(G373*M373*0.0003)</f>
        <v>0</v>
      </c>
      <c r="O373" s="43"/>
      <c r="P373" s="123">
        <f>SUM(J373:O374)</f>
        <v>191.5</v>
      </c>
    </row>
    <row r="374" spans="1:16" s="1" customFormat="1">
      <c r="A374" s="44"/>
      <c r="B374" s="22" t="s">
        <v>373</v>
      </c>
      <c r="C374" s="22">
        <v>582</v>
      </c>
      <c r="D374" s="42"/>
      <c r="E374" s="42"/>
      <c r="F374" s="42"/>
      <c r="G374" s="43"/>
      <c r="H374" s="43"/>
      <c r="I374" s="9"/>
      <c r="J374" s="171"/>
      <c r="K374" s="262"/>
      <c r="L374" s="125"/>
      <c r="M374" s="124"/>
      <c r="N374" s="43"/>
      <c r="O374" s="43"/>
      <c r="P374" s="125"/>
    </row>
    <row r="375" spans="1:16" s="1" customFormat="1">
      <c r="A375" s="44"/>
      <c r="B375" s="77" t="s">
        <v>374</v>
      </c>
      <c r="C375" s="52">
        <v>1200</v>
      </c>
      <c r="D375" s="53">
        <f t="shared" ref="D375:D383" si="94">SUM(C375*0.1)</f>
        <v>120</v>
      </c>
      <c r="E375" s="53">
        <v>7</v>
      </c>
      <c r="F375" s="53">
        <v>30</v>
      </c>
      <c r="G375" s="54">
        <f t="shared" ref="G375:G383" si="95">SUM(D375:F375)</f>
        <v>157</v>
      </c>
      <c r="H375" s="54"/>
      <c r="I375" s="159"/>
      <c r="J375" s="130">
        <f t="shared" ref="J375:J387" si="96">SUM(G375-H375)</f>
        <v>157</v>
      </c>
      <c r="K375" s="54"/>
      <c r="L375" s="165">
        <v>1.27</v>
      </c>
      <c r="M375" s="107"/>
      <c r="N375" s="49">
        <f>SUM(G375*M375*0.0003)</f>
        <v>0</v>
      </c>
      <c r="O375" s="49"/>
      <c r="P375" s="95">
        <f>SUM(J375:O375)</f>
        <v>158.27000000000001</v>
      </c>
    </row>
    <row r="376" spans="1:16" s="1" customFormat="1">
      <c r="A376" s="23"/>
      <c r="B376" s="75" t="s">
        <v>375</v>
      </c>
      <c r="C376" s="22">
        <v>1200</v>
      </c>
      <c r="D376" s="42">
        <f t="shared" si="94"/>
        <v>120</v>
      </c>
      <c r="E376" s="42">
        <v>7</v>
      </c>
      <c r="F376" s="42">
        <v>30</v>
      </c>
      <c r="G376" s="43">
        <f t="shared" si="95"/>
        <v>157</v>
      </c>
      <c r="H376" s="43"/>
      <c r="I376" s="98"/>
      <c r="J376" s="119">
        <f t="shared" si="96"/>
        <v>157</v>
      </c>
      <c r="K376" s="43"/>
      <c r="L376" s="300">
        <v>1.84</v>
      </c>
      <c r="M376" s="268"/>
      <c r="N376" s="49">
        <f>SUM(G376*M376*0.0003)</f>
        <v>0</v>
      </c>
      <c r="O376" s="49"/>
      <c r="P376" s="95">
        <f>SUM(J376:O376)</f>
        <v>158.84</v>
      </c>
    </row>
    <row r="377" spans="1:16" s="1" customFormat="1">
      <c r="A377" s="23"/>
      <c r="B377" s="28" t="s">
        <v>376</v>
      </c>
      <c r="C377" s="87">
        <v>651</v>
      </c>
      <c r="D377" s="48">
        <f t="shared" si="94"/>
        <v>65.099999999999994</v>
      </c>
      <c r="E377" s="83">
        <v>7</v>
      </c>
      <c r="F377" s="83">
        <v>90</v>
      </c>
      <c r="G377" s="49">
        <f>SUM(D377:F379)</f>
        <v>303.60000000000002</v>
      </c>
      <c r="H377" s="169"/>
      <c r="I377" s="211"/>
      <c r="J377" s="127">
        <f t="shared" si="96"/>
        <v>303.60000000000002</v>
      </c>
      <c r="K377" s="167">
        <v>9.77</v>
      </c>
      <c r="L377" s="176">
        <v>3.63</v>
      </c>
      <c r="M377" s="289"/>
      <c r="N377" s="169">
        <f>SUM(G377*M377*0.0003)</f>
        <v>0</v>
      </c>
      <c r="O377" s="169"/>
      <c r="P377" s="123">
        <f>SUM(J377:O379)</f>
        <v>317</v>
      </c>
    </row>
    <row r="378" spans="1:16" s="1" customFormat="1">
      <c r="A378" s="32"/>
      <c r="B378" s="239" t="s">
        <v>377</v>
      </c>
      <c r="C378" s="22">
        <v>796</v>
      </c>
      <c r="D378" s="42">
        <f t="shared" si="94"/>
        <v>79.599999999999994</v>
      </c>
      <c r="E378" s="42"/>
      <c r="F378" s="72"/>
      <c r="G378" s="43"/>
      <c r="H378" s="182"/>
      <c r="I378" s="157"/>
      <c r="J378" s="153"/>
      <c r="K378" s="213"/>
      <c r="L378" s="164"/>
      <c r="M378" s="299"/>
      <c r="N378" s="182"/>
      <c r="O378" s="182"/>
      <c r="P378" s="123"/>
    </row>
    <row r="379" spans="1:16" s="1" customFormat="1">
      <c r="A379" s="44"/>
      <c r="B379" s="37" t="s">
        <v>378</v>
      </c>
      <c r="C379" s="82">
        <v>619</v>
      </c>
      <c r="D379" s="58">
        <f t="shared" si="94"/>
        <v>61.9</v>
      </c>
      <c r="E379" s="58"/>
      <c r="F379" s="58"/>
      <c r="G379" s="60"/>
      <c r="H379" s="60"/>
      <c r="I379" s="255"/>
      <c r="J379" s="171"/>
      <c r="K379" s="220"/>
      <c r="L379" s="118"/>
      <c r="M379" s="117"/>
      <c r="N379" s="60"/>
      <c r="O379" s="60"/>
      <c r="P379" s="123"/>
    </row>
    <row r="380" spans="1:16" s="1" customFormat="1">
      <c r="A380" s="44"/>
      <c r="B380" s="75" t="s">
        <v>379</v>
      </c>
      <c r="C380" s="22">
        <v>1052</v>
      </c>
      <c r="D380" s="42">
        <f t="shared" si="94"/>
        <v>105.2</v>
      </c>
      <c r="E380" s="42">
        <v>7</v>
      </c>
      <c r="F380" s="42">
        <v>30</v>
      </c>
      <c r="G380" s="43">
        <f t="shared" si="95"/>
        <v>142.19999999999999</v>
      </c>
      <c r="H380" s="43"/>
      <c r="I380" s="98"/>
      <c r="J380" s="153">
        <f t="shared" si="96"/>
        <v>142.19999999999999</v>
      </c>
      <c r="K380" s="228">
        <v>142.19999999999999</v>
      </c>
      <c r="L380" s="113">
        <v>6.4</v>
      </c>
      <c r="M380" s="124"/>
      <c r="N380" s="43">
        <f t="shared" ref="N380:N386" si="97">SUM(G380*M380*0.0003)</f>
        <v>0</v>
      </c>
      <c r="O380" s="43"/>
      <c r="P380" s="95">
        <f>SUM(J380:O380)</f>
        <v>290.8</v>
      </c>
    </row>
    <row r="381" spans="1:16" s="1" customFormat="1">
      <c r="A381" s="203"/>
      <c r="B381" s="192" t="s">
        <v>380</v>
      </c>
      <c r="C381" s="52">
        <v>956</v>
      </c>
      <c r="D381" s="53">
        <f t="shared" si="94"/>
        <v>95.6</v>
      </c>
      <c r="E381" s="53">
        <v>7</v>
      </c>
      <c r="F381" s="53">
        <v>30</v>
      </c>
      <c r="G381" s="54">
        <f t="shared" si="95"/>
        <v>132.6</v>
      </c>
      <c r="H381" s="54"/>
      <c r="I381" s="159"/>
      <c r="J381" s="130">
        <f t="shared" si="96"/>
        <v>132.6</v>
      </c>
      <c r="K381" s="155">
        <v>-0.94</v>
      </c>
      <c r="L381" s="95"/>
      <c r="M381" s="133"/>
      <c r="N381" s="54">
        <f t="shared" si="97"/>
        <v>0</v>
      </c>
      <c r="O381" s="54"/>
      <c r="P381" s="95">
        <f>SUM(J381:O381)</f>
        <v>131.66</v>
      </c>
    </row>
    <row r="382" spans="1:16">
      <c r="A382" s="203"/>
      <c r="B382" s="88" t="s">
        <v>381</v>
      </c>
      <c r="C382" s="82">
        <v>1100</v>
      </c>
      <c r="D382" s="58">
        <f t="shared" si="94"/>
        <v>110</v>
      </c>
      <c r="E382" s="58">
        <v>7</v>
      </c>
      <c r="F382" s="58">
        <v>30</v>
      </c>
      <c r="G382" s="60">
        <f t="shared" si="95"/>
        <v>147</v>
      </c>
      <c r="H382" s="60"/>
      <c r="I382" s="134"/>
      <c r="J382" s="171">
        <f t="shared" si="96"/>
        <v>147</v>
      </c>
      <c r="K382" s="60"/>
      <c r="L382" s="118">
        <v>1.32</v>
      </c>
      <c r="M382" s="117"/>
      <c r="N382" s="60">
        <f t="shared" si="97"/>
        <v>0</v>
      </c>
      <c r="O382" s="60"/>
      <c r="P382" s="95">
        <f>SUM(J382:O382)</f>
        <v>148.32</v>
      </c>
    </row>
    <row r="383" spans="1:16" s="1" customFormat="1">
      <c r="A383" s="23"/>
      <c r="B383" s="89" t="s">
        <v>382</v>
      </c>
      <c r="C383" s="22">
        <v>740</v>
      </c>
      <c r="D383" s="42">
        <f t="shared" si="94"/>
        <v>74</v>
      </c>
      <c r="E383" s="42">
        <v>7</v>
      </c>
      <c r="F383" s="48">
        <v>30</v>
      </c>
      <c r="G383" s="43">
        <f t="shared" si="95"/>
        <v>111</v>
      </c>
      <c r="H383" s="43"/>
      <c r="I383" s="9"/>
      <c r="J383" s="153">
        <f t="shared" si="96"/>
        <v>111</v>
      </c>
      <c r="K383" s="43"/>
      <c r="L383" s="123"/>
      <c r="M383" s="154"/>
      <c r="N383" s="43">
        <f t="shared" si="97"/>
        <v>0</v>
      </c>
      <c r="O383" s="43"/>
      <c r="P383" s="95">
        <f>SUM(J383:O383)</f>
        <v>111</v>
      </c>
    </row>
    <row r="384" spans="1:16" s="1" customFormat="1">
      <c r="A384" s="23"/>
      <c r="B384" s="87" t="s">
        <v>383</v>
      </c>
      <c r="C384" s="47">
        <v>610</v>
      </c>
      <c r="D384" s="48">
        <f>(SUM(C384:C385))*0.1</f>
        <v>121.5</v>
      </c>
      <c r="E384" s="48">
        <v>7</v>
      </c>
      <c r="F384" s="48">
        <v>60</v>
      </c>
      <c r="G384" s="49">
        <f>SUM(D384:F385)</f>
        <v>188.5</v>
      </c>
      <c r="H384" s="49"/>
      <c r="I384" s="211"/>
      <c r="J384" s="127">
        <f t="shared" si="96"/>
        <v>188.5</v>
      </c>
      <c r="K384" s="84"/>
      <c r="L384" s="140"/>
      <c r="M384" s="107"/>
      <c r="N384" s="49">
        <f t="shared" si="97"/>
        <v>0</v>
      </c>
      <c r="O384" s="49"/>
      <c r="P384" s="123">
        <f>SUM(J384:O385)</f>
        <v>188.5</v>
      </c>
    </row>
    <row r="385" spans="1:16" s="1" customFormat="1">
      <c r="A385" s="44"/>
      <c r="B385" s="57" t="s">
        <v>384</v>
      </c>
      <c r="C385" s="57">
        <v>605</v>
      </c>
      <c r="D385" s="58"/>
      <c r="E385" s="58"/>
      <c r="F385" s="59"/>
      <c r="G385" s="59"/>
      <c r="H385" s="262"/>
      <c r="I385" s="138"/>
      <c r="J385" s="153"/>
      <c r="K385" s="73"/>
      <c r="L385" s="158"/>
      <c r="M385" s="112"/>
      <c r="N385" s="73">
        <f t="shared" si="97"/>
        <v>0</v>
      </c>
      <c r="O385" s="73"/>
      <c r="P385" s="125"/>
    </row>
    <row r="386" spans="1:16" s="1" customFormat="1">
      <c r="A386" s="44"/>
      <c r="B386" s="51" t="s">
        <v>385</v>
      </c>
      <c r="C386" s="52">
        <v>1087</v>
      </c>
      <c r="D386" s="53">
        <f>SUM(C386*0.1)</f>
        <v>108.7</v>
      </c>
      <c r="E386" s="53">
        <v>7</v>
      </c>
      <c r="F386" s="53">
        <v>30</v>
      </c>
      <c r="G386" s="54">
        <f>SUM(D386:F386)</f>
        <v>145.69999999999999</v>
      </c>
      <c r="H386" s="54"/>
      <c r="I386" s="159"/>
      <c r="J386" s="130">
        <f t="shared" si="96"/>
        <v>145.69999999999999</v>
      </c>
      <c r="K386" s="155">
        <v>-0.33</v>
      </c>
      <c r="L386" s="95"/>
      <c r="M386" s="156"/>
      <c r="N386" s="54">
        <f t="shared" si="97"/>
        <v>0</v>
      </c>
      <c r="O386" s="54"/>
      <c r="P386" s="95">
        <f>SUM(J386:O386)</f>
        <v>145.37</v>
      </c>
    </row>
    <row r="387" spans="1:16" s="1" customFormat="1">
      <c r="A387" s="55"/>
      <c r="B387" s="92" t="s">
        <v>386</v>
      </c>
      <c r="C387" s="22">
        <v>827</v>
      </c>
      <c r="D387" s="42">
        <f>SUM(C387*0.1)</f>
        <v>82.7</v>
      </c>
      <c r="E387" s="42">
        <v>7</v>
      </c>
      <c r="F387" s="42">
        <v>30</v>
      </c>
      <c r="G387" s="43">
        <f>SUM(D387:F387)</f>
        <v>119.7</v>
      </c>
      <c r="H387" s="43"/>
      <c r="I387" s="9"/>
      <c r="J387" s="119">
        <f t="shared" si="96"/>
        <v>119.7</v>
      </c>
      <c r="K387" s="120">
        <v>-1.4</v>
      </c>
      <c r="L387" s="158"/>
      <c r="M387" s="124"/>
      <c r="N387" s="43">
        <f>SUM((G387+K387)*M387*0.0003)</f>
        <v>0</v>
      </c>
      <c r="O387" s="43"/>
      <c r="P387" s="141">
        <f>SUM(J387:O387)</f>
        <v>118.3</v>
      </c>
    </row>
    <row r="388" spans="1:16" s="1" customFormat="1">
      <c r="A388" s="23"/>
      <c r="B388" s="193" t="s">
        <v>387</v>
      </c>
      <c r="C388" s="29">
        <v>626</v>
      </c>
      <c r="D388" s="30">
        <f>SUM(C388*0.1)</f>
        <v>62.6</v>
      </c>
      <c r="E388" s="30">
        <v>7</v>
      </c>
      <c r="F388" s="30">
        <v>30</v>
      </c>
      <c r="G388" s="31">
        <f>SUM(D388:F388)</f>
        <v>99.6</v>
      </c>
      <c r="H388" s="31">
        <v>35</v>
      </c>
      <c r="I388" s="252">
        <v>45782</v>
      </c>
      <c r="J388" s="143">
        <f>SUM(G388-H388)-H389-H390</f>
        <v>-0.40000000000000602</v>
      </c>
      <c r="K388" s="208">
        <v>-1.9</v>
      </c>
      <c r="L388" s="106"/>
      <c r="M388" s="144"/>
      <c r="N388" s="31">
        <f>SUM((J388+K388)*M388*0.0003)</f>
        <v>0</v>
      </c>
      <c r="O388" s="31"/>
      <c r="P388" s="145">
        <f>SUM(J388:O390)</f>
        <v>-2.30000000000001</v>
      </c>
    </row>
    <row r="389" spans="1:16" s="1" customFormat="1">
      <c r="A389" s="32"/>
      <c r="B389" s="41"/>
      <c r="C389" s="34"/>
      <c r="D389" s="35"/>
      <c r="E389" s="35"/>
      <c r="F389" s="35"/>
      <c r="G389" s="36"/>
      <c r="H389" s="36">
        <v>35</v>
      </c>
      <c r="I389" s="285">
        <v>45797</v>
      </c>
      <c r="J389" s="147"/>
      <c r="K389" s="120"/>
      <c r="L389" s="111"/>
      <c r="M389" s="148"/>
      <c r="N389" s="36"/>
      <c r="O389" s="36"/>
      <c r="P389" s="302"/>
    </row>
    <row r="390" spans="1:16" s="1" customFormat="1">
      <c r="A390" s="44"/>
      <c r="B390" s="194"/>
      <c r="C390" s="38"/>
      <c r="D390" s="39"/>
      <c r="E390" s="39"/>
      <c r="F390" s="39"/>
      <c r="G390" s="40"/>
      <c r="H390" s="40">
        <v>30</v>
      </c>
      <c r="I390" s="170">
        <v>45817</v>
      </c>
      <c r="J390" s="115"/>
      <c r="K390" s="178"/>
      <c r="L390" s="116"/>
      <c r="M390" s="151"/>
      <c r="N390" s="40"/>
      <c r="O390" s="40"/>
      <c r="P390" s="254"/>
    </row>
    <row r="391" spans="1:16" s="1" customFormat="1">
      <c r="A391" s="32"/>
      <c r="B391" s="198" t="s">
        <v>388</v>
      </c>
      <c r="C391" s="82">
        <v>633</v>
      </c>
      <c r="D391" s="58">
        <f>SUM(C391*0.1)</f>
        <v>63.3</v>
      </c>
      <c r="E391" s="58">
        <v>7</v>
      </c>
      <c r="F391" s="58">
        <v>30</v>
      </c>
      <c r="G391" s="60">
        <f>SUM(D391:F391)</f>
        <v>100.3</v>
      </c>
      <c r="H391" s="60"/>
      <c r="I391" s="183"/>
      <c r="J391" s="135">
        <f>SUM(G391-H391)</f>
        <v>100.3</v>
      </c>
      <c r="K391" s="60"/>
      <c r="L391" s="118">
        <v>2.71</v>
      </c>
      <c r="M391" s="212"/>
      <c r="N391" s="60">
        <f>SUM(G391*M391*0.0003)</f>
        <v>0</v>
      </c>
      <c r="O391" s="60"/>
      <c r="P391" s="136">
        <f>SUM(J391:O391)</f>
        <v>103.01</v>
      </c>
    </row>
    <row r="392" spans="1:16" s="1" customFormat="1">
      <c r="A392" s="23"/>
      <c r="B392" s="22" t="s">
        <v>389</v>
      </c>
      <c r="C392" s="4">
        <v>676</v>
      </c>
      <c r="D392" s="42">
        <f>(SUM(C392:C393))*0.1</f>
        <v>76.900000000000006</v>
      </c>
      <c r="E392" s="42">
        <v>7</v>
      </c>
      <c r="F392" s="72">
        <v>30</v>
      </c>
      <c r="G392" s="72">
        <f>SUM(D392:F393)</f>
        <v>113.9</v>
      </c>
      <c r="H392" s="73"/>
      <c r="I392" s="9"/>
      <c r="J392" s="153">
        <f>SUM(G392-H392)</f>
        <v>113.9</v>
      </c>
      <c r="K392" s="73"/>
      <c r="L392" s="158"/>
      <c r="M392" s="112"/>
      <c r="N392" s="73">
        <f>SUM(G392*M392*0.0003)</f>
        <v>0</v>
      </c>
      <c r="O392" s="73"/>
      <c r="P392" s="123">
        <f>SUM(J392:O393)</f>
        <v>113.9</v>
      </c>
    </row>
    <row r="393" spans="1:16" s="1" customFormat="1">
      <c r="A393" s="44"/>
      <c r="B393" s="82"/>
      <c r="C393" s="82">
        <v>93</v>
      </c>
      <c r="D393" s="58"/>
      <c r="E393" s="58"/>
      <c r="F393" s="60"/>
      <c r="G393" s="60"/>
      <c r="H393" s="175"/>
      <c r="I393" s="134"/>
      <c r="J393" s="171"/>
      <c r="K393" s="262"/>
      <c r="L393" s="125"/>
      <c r="M393" s="117"/>
      <c r="N393" s="262"/>
      <c r="O393" s="262"/>
      <c r="P393" s="125"/>
    </row>
    <row r="394" spans="1:16" s="1" customFormat="1">
      <c r="A394" s="44"/>
      <c r="B394" s="81" t="s">
        <v>390</v>
      </c>
      <c r="C394" s="4">
        <v>740</v>
      </c>
      <c r="D394" s="42">
        <f>SUM(C394*0.1)</f>
        <v>74</v>
      </c>
      <c r="E394" s="42">
        <v>7</v>
      </c>
      <c r="F394" s="42">
        <v>30</v>
      </c>
      <c r="G394" s="43">
        <f>SUM(D394:F394)</f>
        <v>111</v>
      </c>
      <c r="H394" s="43"/>
      <c r="I394" s="9"/>
      <c r="J394" s="153">
        <f>SUM(G394-H394)</f>
        <v>111</v>
      </c>
      <c r="K394" s="43"/>
      <c r="L394" s="164">
        <v>1.83</v>
      </c>
      <c r="M394" s="112"/>
      <c r="N394" s="43">
        <f>SUM(G394*M394*0.0003)</f>
        <v>0</v>
      </c>
      <c r="O394" s="43"/>
      <c r="P394" s="95">
        <f>SUM(J394:O394)</f>
        <v>112.83</v>
      </c>
    </row>
    <row r="395" spans="1:16" s="1" customFormat="1">
      <c r="A395" s="203"/>
      <c r="B395" s="61" t="s">
        <v>391</v>
      </c>
      <c r="C395" s="87">
        <v>740</v>
      </c>
      <c r="D395" s="83">
        <f>SUM(C395*0.1)</f>
        <v>74</v>
      </c>
      <c r="E395" s="83">
        <v>7</v>
      </c>
      <c r="F395" s="83">
        <v>30</v>
      </c>
      <c r="G395" s="49">
        <f>SUM(D395:F395)</f>
        <v>111</v>
      </c>
      <c r="H395" s="49"/>
      <c r="I395" s="180"/>
      <c r="J395" s="127">
        <f>SUM(G395-H395)</f>
        <v>111</v>
      </c>
      <c r="K395" s="49"/>
      <c r="L395" s="141"/>
      <c r="M395" s="107"/>
      <c r="N395" s="49">
        <f>SUM(G395*M395*0.0003)</f>
        <v>0</v>
      </c>
      <c r="O395" s="49"/>
      <c r="P395" s="95">
        <f>SUM(J395:O395)</f>
        <v>111</v>
      </c>
    </row>
    <row r="396" spans="1:16" s="1" customFormat="1">
      <c r="A396" s="23"/>
      <c r="B396" s="91" t="s">
        <v>392</v>
      </c>
      <c r="C396" s="69">
        <v>1200</v>
      </c>
      <c r="D396" s="53">
        <f>SUM(C396*0.1)</f>
        <v>120</v>
      </c>
      <c r="E396" s="53">
        <v>7</v>
      </c>
      <c r="F396" s="53">
        <v>30</v>
      </c>
      <c r="G396" s="54">
        <f>SUM(D396:F396)</f>
        <v>157</v>
      </c>
      <c r="H396" s="54"/>
      <c r="I396" s="159"/>
      <c r="J396" s="160">
        <f>SUM(G396-H396)</f>
        <v>157</v>
      </c>
      <c r="K396" s="54"/>
      <c r="L396" s="95"/>
      <c r="M396" s="190"/>
      <c r="N396" s="54">
        <f>SUM((G396+K396)*M396*0.0003)</f>
        <v>0</v>
      </c>
      <c r="O396" s="54"/>
      <c r="P396" s="95">
        <f>SUM(J396:O396)</f>
        <v>157</v>
      </c>
    </row>
    <row r="397" spans="1:16" s="1" customFormat="1">
      <c r="A397" s="23"/>
      <c r="B397" s="239" t="s">
        <v>393</v>
      </c>
      <c r="C397" s="22">
        <v>600</v>
      </c>
      <c r="D397" s="42">
        <f>(SUM(C397:C398))*0.1</f>
        <v>60</v>
      </c>
      <c r="E397" s="42">
        <v>7</v>
      </c>
      <c r="F397" s="42">
        <v>30</v>
      </c>
      <c r="G397" s="43">
        <f>SUM(D397:F397)</f>
        <v>97</v>
      </c>
      <c r="H397" s="43"/>
      <c r="I397" s="9"/>
      <c r="J397" s="153">
        <f>SUM(G397-H397)</f>
        <v>97</v>
      </c>
      <c r="K397" s="213">
        <v>194</v>
      </c>
      <c r="L397" s="166">
        <v>8.74</v>
      </c>
      <c r="M397" s="124"/>
      <c r="N397" s="43">
        <f>SUM(G397*M397*0.0003)</f>
        <v>0</v>
      </c>
      <c r="O397" s="43"/>
      <c r="P397" s="123">
        <f>SUM(J397:O398)</f>
        <v>299.74</v>
      </c>
    </row>
    <row r="398" spans="1:16" s="1" customFormat="1">
      <c r="A398" s="44"/>
      <c r="B398" s="239"/>
      <c r="C398" s="22"/>
      <c r="D398" s="42"/>
      <c r="E398" s="42"/>
      <c r="F398" s="42"/>
      <c r="G398" s="43"/>
      <c r="H398" s="43"/>
      <c r="I398" s="9"/>
      <c r="J398" s="153"/>
      <c r="K398" s="228"/>
      <c r="L398" s="113"/>
      <c r="M398" s="124"/>
      <c r="N398" s="43"/>
      <c r="O398" s="43"/>
      <c r="P398" s="125"/>
    </row>
    <row r="399" spans="1:16" s="1" customFormat="1">
      <c r="A399" s="44"/>
      <c r="B399" s="85" t="s">
        <v>394</v>
      </c>
      <c r="C399" s="52">
        <v>700</v>
      </c>
      <c r="D399" s="53">
        <f t="shared" ref="D399:D410" si="98">SUM(C399*0.1)</f>
        <v>70</v>
      </c>
      <c r="E399" s="53">
        <v>7</v>
      </c>
      <c r="F399" s="53">
        <v>30</v>
      </c>
      <c r="G399" s="54">
        <f>SUM(D399:F399)</f>
        <v>107</v>
      </c>
      <c r="H399" s="54"/>
      <c r="I399" s="129"/>
      <c r="J399" s="160">
        <f t="shared" ref="J399:J422" si="99">SUM(G399-H399)</f>
        <v>107</v>
      </c>
      <c r="K399" s="209">
        <v>3.22</v>
      </c>
      <c r="L399" s="165">
        <v>0.14000000000000001</v>
      </c>
      <c r="M399" s="133"/>
      <c r="N399" s="54">
        <f>SUM(G399*M399*0.0003)</f>
        <v>0</v>
      </c>
      <c r="O399" s="54"/>
      <c r="P399" s="95">
        <f t="shared" ref="P399:P422" si="100">SUM(J399:O399)</f>
        <v>110.36</v>
      </c>
    </row>
    <row r="400" spans="1:16" s="1" customFormat="1">
      <c r="A400" s="203"/>
      <c r="B400" s="236" t="s">
        <v>395</v>
      </c>
      <c r="C400" s="22">
        <v>780</v>
      </c>
      <c r="D400" s="42">
        <f t="shared" si="98"/>
        <v>78</v>
      </c>
      <c r="E400" s="42">
        <v>7</v>
      </c>
      <c r="F400" s="42">
        <v>30</v>
      </c>
      <c r="G400" s="43">
        <f>SUM(D400:F400)</f>
        <v>115</v>
      </c>
      <c r="H400" s="43"/>
      <c r="I400" s="9"/>
      <c r="J400" s="119">
        <f t="shared" si="99"/>
        <v>115</v>
      </c>
      <c r="K400" s="120">
        <v>-40</v>
      </c>
      <c r="L400" s="123"/>
      <c r="M400" s="112"/>
      <c r="N400" s="43">
        <f>SUM(G400*M400*0.0003)</f>
        <v>0</v>
      </c>
      <c r="O400" s="43"/>
      <c r="P400" s="95">
        <f t="shared" si="100"/>
        <v>75</v>
      </c>
    </row>
    <row r="401" spans="1:16" s="1" customFormat="1">
      <c r="A401" s="203"/>
      <c r="B401" s="85" t="s">
        <v>396</v>
      </c>
      <c r="C401" s="52">
        <v>734</v>
      </c>
      <c r="D401" s="53">
        <f t="shared" si="98"/>
        <v>73.400000000000006</v>
      </c>
      <c r="E401" s="53">
        <v>7</v>
      </c>
      <c r="F401" s="53">
        <v>30</v>
      </c>
      <c r="G401" s="54">
        <f>SUM(D401:F401)</f>
        <v>110.4</v>
      </c>
      <c r="H401" s="54"/>
      <c r="I401" s="159"/>
      <c r="J401" s="130">
        <f t="shared" si="99"/>
        <v>110.4</v>
      </c>
      <c r="K401" s="54"/>
      <c r="L401" s="165">
        <v>0.17</v>
      </c>
      <c r="M401" s="133"/>
      <c r="N401" s="54">
        <f>SUM(G401*M401*0.0003)</f>
        <v>0</v>
      </c>
      <c r="O401" s="54"/>
      <c r="P401" s="95">
        <f t="shared" si="100"/>
        <v>110.57</v>
      </c>
    </row>
    <row r="402" spans="1:16" s="1" customFormat="1">
      <c r="A402" s="203"/>
      <c r="B402" s="75" t="s">
        <v>397</v>
      </c>
      <c r="C402" s="22">
        <v>850</v>
      </c>
      <c r="D402" s="42">
        <f t="shared" si="98"/>
        <v>85</v>
      </c>
      <c r="E402" s="42">
        <v>7</v>
      </c>
      <c r="F402" s="42">
        <v>30</v>
      </c>
      <c r="G402" s="43">
        <f>SUM(D402:F402)</f>
        <v>122</v>
      </c>
      <c r="H402" s="43"/>
      <c r="I402" s="98"/>
      <c r="J402" s="153">
        <f t="shared" si="99"/>
        <v>122</v>
      </c>
      <c r="K402" s="43"/>
      <c r="L402" s="113">
        <v>1.25</v>
      </c>
      <c r="M402" s="299"/>
      <c r="N402" s="43">
        <f>SUM(J402*M402*0.0003)</f>
        <v>0</v>
      </c>
      <c r="O402" s="43"/>
      <c r="P402" s="95">
        <f t="shared" si="100"/>
        <v>123.25</v>
      </c>
    </row>
    <row r="403" spans="1:16" s="1" customFormat="1">
      <c r="A403" s="203"/>
      <c r="B403" s="61" t="s">
        <v>398</v>
      </c>
      <c r="C403" s="47">
        <v>653</v>
      </c>
      <c r="D403" s="48">
        <f t="shared" si="98"/>
        <v>65.3</v>
      </c>
      <c r="E403" s="48">
        <v>7</v>
      </c>
      <c r="F403" s="48">
        <v>30</v>
      </c>
      <c r="G403" s="49">
        <f>SUM(D403:F403)</f>
        <v>102.3</v>
      </c>
      <c r="H403" s="49"/>
      <c r="I403" s="126"/>
      <c r="J403" s="127">
        <f t="shared" si="99"/>
        <v>102.3</v>
      </c>
      <c r="K403" s="49"/>
      <c r="L403" s="141"/>
      <c r="M403" s="186"/>
      <c r="N403" s="49">
        <f t="shared" ref="N403:N409" si="101">SUM(G403*M403*0.0003)</f>
        <v>0</v>
      </c>
      <c r="O403" s="49"/>
      <c r="P403" s="95">
        <f t="shared" si="100"/>
        <v>102.3</v>
      </c>
    </row>
    <row r="404" spans="1:16" s="1" customFormat="1">
      <c r="A404" s="203"/>
      <c r="B404" s="77" t="s">
        <v>399</v>
      </c>
      <c r="C404" s="52">
        <v>610</v>
      </c>
      <c r="D404" s="53">
        <f t="shared" si="98"/>
        <v>61</v>
      </c>
      <c r="E404" s="53">
        <v>7</v>
      </c>
      <c r="F404" s="53">
        <v>30</v>
      </c>
      <c r="G404" s="54">
        <f t="shared" ref="G404:G410" si="102">SUM(D404:F404)</f>
        <v>98</v>
      </c>
      <c r="H404" s="54"/>
      <c r="I404" s="129"/>
      <c r="J404" s="130">
        <f t="shared" si="99"/>
        <v>98</v>
      </c>
      <c r="K404" s="54"/>
      <c r="L404" s="165">
        <v>0.35</v>
      </c>
      <c r="M404" s="156"/>
      <c r="N404" s="54">
        <f t="shared" si="101"/>
        <v>0</v>
      </c>
      <c r="O404" s="54"/>
      <c r="P404" s="95">
        <f t="shared" si="100"/>
        <v>98.35</v>
      </c>
    </row>
    <row r="405" spans="1:16" s="1" customFormat="1">
      <c r="A405" s="203"/>
      <c r="B405" s="71" t="s">
        <v>400</v>
      </c>
      <c r="C405" s="22">
        <v>600</v>
      </c>
      <c r="D405" s="42">
        <f t="shared" si="98"/>
        <v>60</v>
      </c>
      <c r="E405" s="42">
        <v>7</v>
      </c>
      <c r="F405" s="42">
        <v>30</v>
      </c>
      <c r="G405" s="43">
        <f t="shared" si="102"/>
        <v>97</v>
      </c>
      <c r="H405" s="43"/>
      <c r="I405" s="9"/>
      <c r="J405" s="153">
        <f t="shared" si="99"/>
        <v>97</v>
      </c>
      <c r="K405" s="43"/>
      <c r="L405" s="123"/>
      <c r="M405" s="154"/>
      <c r="N405" s="43">
        <f t="shared" si="101"/>
        <v>0</v>
      </c>
      <c r="O405" s="43"/>
      <c r="P405" s="95">
        <f t="shared" si="100"/>
        <v>97</v>
      </c>
    </row>
    <row r="406" spans="1:16" s="1" customFormat="1">
      <c r="A406" s="203"/>
      <c r="B406" s="68" t="s">
        <v>401</v>
      </c>
      <c r="C406" s="47">
        <v>718</v>
      </c>
      <c r="D406" s="48">
        <f t="shared" si="98"/>
        <v>71.8</v>
      </c>
      <c r="E406" s="48">
        <v>7</v>
      </c>
      <c r="F406" s="48">
        <v>30</v>
      </c>
      <c r="G406" s="49">
        <f t="shared" si="102"/>
        <v>108.8</v>
      </c>
      <c r="H406" s="49"/>
      <c r="I406" s="180"/>
      <c r="J406" s="127">
        <f t="shared" si="99"/>
        <v>108.8</v>
      </c>
      <c r="K406" s="84"/>
      <c r="L406" s="140"/>
      <c r="M406" s="107"/>
      <c r="N406" s="84">
        <f t="shared" si="101"/>
        <v>0</v>
      </c>
      <c r="O406" s="84"/>
      <c r="P406" s="95">
        <f t="shared" si="100"/>
        <v>108.8</v>
      </c>
    </row>
    <row r="407" spans="1:16" s="1" customFormat="1">
      <c r="A407" s="203"/>
      <c r="B407" s="191" t="s">
        <v>402</v>
      </c>
      <c r="C407" s="63">
        <v>903</v>
      </c>
      <c r="D407" s="30">
        <f t="shared" si="98"/>
        <v>90.3</v>
      </c>
      <c r="E407" s="30">
        <v>7</v>
      </c>
      <c r="F407" s="30">
        <v>30</v>
      </c>
      <c r="G407" s="260">
        <f t="shared" si="102"/>
        <v>127.3</v>
      </c>
      <c r="H407" s="243">
        <v>138.03</v>
      </c>
      <c r="I407" s="142">
        <v>45723</v>
      </c>
      <c r="J407" s="303">
        <f t="shared" si="99"/>
        <v>-10.73</v>
      </c>
      <c r="K407" s="259">
        <v>-127.3</v>
      </c>
      <c r="L407" s="168"/>
      <c r="M407" s="144"/>
      <c r="N407" s="243">
        <f t="shared" si="101"/>
        <v>0</v>
      </c>
      <c r="O407" s="243"/>
      <c r="P407" s="179">
        <f t="shared" si="100"/>
        <v>-138.03</v>
      </c>
    </row>
    <row r="408" spans="1:16" s="1" customFormat="1">
      <c r="A408" s="203"/>
      <c r="B408" s="76" t="s">
        <v>403</v>
      </c>
      <c r="C408" s="52">
        <v>910</v>
      </c>
      <c r="D408" s="53">
        <f t="shared" si="98"/>
        <v>91</v>
      </c>
      <c r="E408" s="53">
        <v>7</v>
      </c>
      <c r="F408" s="53">
        <v>30</v>
      </c>
      <c r="G408" s="54">
        <f t="shared" si="102"/>
        <v>128</v>
      </c>
      <c r="H408" s="78"/>
      <c r="I408" s="188"/>
      <c r="J408" s="130">
        <f t="shared" si="99"/>
        <v>128</v>
      </c>
      <c r="K408" s="54"/>
      <c r="L408" s="95"/>
      <c r="M408" s="156"/>
      <c r="N408" s="78">
        <f t="shared" si="101"/>
        <v>0</v>
      </c>
      <c r="O408" s="78"/>
      <c r="P408" s="95">
        <f t="shared" si="100"/>
        <v>128</v>
      </c>
    </row>
    <row r="409" spans="1:16" s="1" customFormat="1">
      <c r="A409" s="203"/>
      <c r="B409" s="81" t="s">
        <v>404</v>
      </c>
      <c r="C409" s="22">
        <v>663</v>
      </c>
      <c r="D409" s="42">
        <f t="shared" si="98"/>
        <v>66.3</v>
      </c>
      <c r="E409" s="42">
        <v>7</v>
      </c>
      <c r="F409" s="42">
        <v>30</v>
      </c>
      <c r="G409" s="43">
        <f t="shared" si="102"/>
        <v>103.3</v>
      </c>
      <c r="H409" s="43"/>
      <c r="I409" s="98"/>
      <c r="J409" s="153">
        <f t="shared" si="99"/>
        <v>103.3</v>
      </c>
      <c r="K409" s="73"/>
      <c r="L409" s="164">
        <v>2.34</v>
      </c>
      <c r="M409" s="124"/>
      <c r="N409" s="43">
        <f t="shared" si="101"/>
        <v>0</v>
      </c>
      <c r="O409" s="43"/>
      <c r="P409" s="95">
        <f t="shared" si="100"/>
        <v>105.64</v>
      </c>
    </row>
    <row r="410" spans="1:16" s="1" customFormat="1">
      <c r="A410" s="203"/>
      <c r="B410" s="91" t="s">
        <v>405</v>
      </c>
      <c r="C410" s="52">
        <v>600</v>
      </c>
      <c r="D410" s="53">
        <f t="shared" si="98"/>
        <v>60</v>
      </c>
      <c r="E410" s="53">
        <v>7</v>
      </c>
      <c r="F410" s="53">
        <v>30</v>
      </c>
      <c r="G410" s="54">
        <f t="shared" si="102"/>
        <v>97</v>
      </c>
      <c r="H410" s="54"/>
      <c r="I410" s="159"/>
      <c r="J410" s="130">
        <f t="shared" si="99"/>
        <v>97</v>
      </c>
      <c r="K410" s="155">
        <v>-4.01</v>
      </c>
      <c r="L410" s="95"/>
      <c r="M410" s="133"/>
      <c r="N410" s="54">
        <f>SUM((G410)*M410*0.0003)</f>
        <v>0</v>
      </c>
      <c r="O410" s="54"/>
      <c r="P410" s="95">
        <f t="shared" si="100"/>
        <v>92.99</v>
      </c>
    </row>
    <row r="411" spans="1:16" s="1" customFormat="1">
      <c r="A411" s="203"/>
      <c r="B411" s="88" t="s">
        <v>406</v>
      </c>
      <c r="C411" s="82">
        <v>600</v>
      </c>
      <c r="D411" s="58">
        <f t="shared" ref="D411:D422" si="103">SUM(C411*0.1)</f>
        <v>60</v>
      </c>
      <c r="E411" s="58">
        <v>7</v>
      </c>
      <c r="F411" s="58">
        <v>30</v>
      </c>
      <c r="G411" s="60">
        <f t="shared" ref="G411:G422" si="104">SUM(D411:F411)</f>
        <v>97</v>
      </c>
      <c r="H411" s="60"/>
      <c r="I411" s="183"/>
      <c r="J411" s="171">
        <f t="shared" si="99"/>
        <v>97</v>
      </c>
      <c r="K411" s="60"/>
      <c r="L411" s="118">
        <v>1.75</v>
      </c>
      <c r="M411" s="212"/>
      <c r="N411" s="60">
        <f>SUM(G411*M411*0.0003)</f>
        <v>0</v>
      </c>
      <c r="O411" s="60"/>
      <c r="P411" s="95">
        <f t="shared" si="100"/>
        <v>98.75</v>
      </c>
    </row>
    <row r="412" spans="1:16" s="1" customFormat="1">
      <c r="A412" s="203"/>
      <c r="B412" s="81" t="s">
        <v>407</v>
      </c>
      <c r="C412" s="22">
        <v>603</v>
      </c>
      <c r="D412" s="42">
        <f t="shared" si="103"/>
        <v>60.3</v>
      </c>
      <c r="E412" s="42">
        <v>7</v>
      </c>
      <c r="F412" s="42">
        <v>30</v>
      </c>
      <c r="G412" s="43">
        <f t="shared" si="104"/>
        <v>97.3</v>
      </c>
      <c r="H412" s="43"/>
      <c r="I412" s="98"/>
      <c r="J412" s="153">
        <f t="shared" si="99"/>
        <v>97.3</v>
      </c>
      <c r="K412" s="43"/>
      <c r="L412" s="113">
        <v>4.38</v>
      </c>
      <c r="M412" s="124"/>
      <c r="N412" s="43">
        <f>SUM(G412*M412*0.0003)</f>
        <v>0</v>
      </c>
      <c r="O412" s="43"/>
      <c r="P412" s="95">
        <f t="shared" si="100"/>
        <v>101.68</v>
      </c>
    </row>
    <row r="413" spans="1:16" s="1" customFormat="1">
      <c r="A413" s="203"/>
      <c r="B413" s="192" t="s">
        <v>408</v>
      </c>
      <c r="C413" s="52">
        <v>600</v>
      </c>
      <c r="D413" s="53">
        <f t="shared" si="103"/>
        <v>60</v>
      </c>
      <c r="E413" s="53">
        <v>7</v>
      </c>
      <c r="F413" s="53">
        <v>30</v>
      </c>
      <c r="G413" s="54">
        <f t="shared" si="104"/>
        <v>97</v>
      </c>
      <c r="H413" s="54"/>
      <c r="I413" s="129"/>
      <c r="J413" s="130">
        <f t="shared" si="99"/>
        <v>97</v>
      </c>
      <c r="K413" s="155">
        <v>-3.74</v>
      </c>
      <c r="L413" s="95"/>
      <c r="M413" s="133"/>
      <c r="N413" s="54">
        <f>SUM((G413+K413)*M413*0.0003)</f>
        <v>0</v>
      </c>
      <c r="O413" s="54"/>
      <c r="P413" s="95">
        <f t="shared" si="100"/>
        <v>93.26</v>
      </c>
    </row>
    <row r="414" spans="1:16" s="1" customFormat="1">
      <c r="A414" s="203"/>
      <c r="B414" s="81" t="s">
        <v>409</v>
      </c>
      <c r="C414" s="22">
        <v>600</v>
      </c>
      <c r="D414" s="42">
        <f t="shared" si="103"/>
        <v>60</v>
      </c>
      <c r="E414" s="42">
        <v>7</v>
      </c>
      <c r="F414" s="42">
        <v>30</v>
      </c>
      <c r="G414" s="43">
        <f t="shared" si="104"/>
        <v>97</v>
      </c>
      <c r="H414" s="43"/>
      <c r="I414" s="98"/>
      <c r="J414" s="153">
        <f t="shared" si="99"/>
        <v>97</v>
      </c>
      <c r="K414" s="228">
        <v>0.06</v>
      </c>
      <c r="L414" s="123"/>
      <c r="M414" s="112"/>
      <c r="N414" s="43">
        <f>SUM(G414*M414*0.0003)</f>
        <v>0</v>
      </c>
      <c r="O414" s="43"/>
      <c r="P414" s="95">
        <f t="shared" si="100"/>
        <v>97.06</v>
      </c>
    </row>
    <row r="415" spans="1:16" s="1" customFormat="1">
      <c r="A415" s="203"/>
      <c r="B415" s="77" t="s">
        <v>410</v>
      </c>
      <c r="C415" s="69">
        <v>600</v>
      </c>
      <c r="D415" s="53">
        <f t="shared" si="103"/>
        <v>60</v>
      </c>
      <c r="E415" s="53">
        <v>7</v>
      </c>
      <c r="F415" s="53">
        <v>30</v>
      </c>
      <c r="G415" s="54">
        <f t="shared" si="104"/>
        <v>97</v>
      </c>
      <c r="H415" s="54"/>
      <c r="I415" s="159"/>
      <c r="J415" s="130">
        <f t="shared" si="99"/>
        <v>97</v>
      </c>
      <c r="K415" s="209">
        <v>0.24</v>
      </c>
      <c r="L415" s="165">
        <v>0.01</v>
      </c>
      <c r="M415" s="156"/>
      <c r="N415" s="235">
        <f>SUM(G415*M415*0.0003)</f>
        <v>0</v>
      </c>
      <c r="O415" s="54"/>
      <c r="P415" s="95">
        <f t="shared" si="100"/>
        <v>97.25</v>
      </c>
    </row>
    <row r="416" spans="1:16" s="1" customFormat="1" ht="13.5" customHeight="1">
      <c r="A416" s="203"/>
      <c r="B416" s="89" t="s">
        <v>411</v>
      </c>
      <c r="C416" s="22">
        <v>687</v>
      </c>
      <c r="D416" s="42">
        <f t="shared" si="103"/>
        <v>68.7</v>
      </c>
      <c r="E416" s="42">
        <v>7</v>
      </c>
      <c r="F416" s="42">
        <v>30</v>
      </c>
      <c r="G416" s="43">
        <f t="shared" si="104"/>
        <v>105.7</v>
      </c>
      <c r="H416" s="43"/>
      <c r="I416" s="9"/>
      <c r="J416" s="153">
        <f t="shared" si="99"/>
        <v>105.7</v>
      </c>
      <c r="K416" s="43"/>
      <c r="L416" s="123"/>
      <c r="M416" s="124"/>
      <c r="N416" s="182">
        <f>SUM(G416*M416*0.0003)</f>
        <v>0</v>
      </c>
      <c r="O416" s="43"/>
      <c r="P416" s="95">
        <f t="shared" si="100"/>
        <v>105.7</v>
      </c>
    </row>
    <row r="417" spans="1:19" s="1" customFormat="1">
      <c r="A417" s="203"/>
      <c r="B417" s="90" t="s">
        <v>412</v>
      </c>
      <c r="C417" s="47">
        <v>600</v>
      </c>
      <c r="D417" s="83">
        <f t="shared" si="103"/>
        <v>60</v>
      </c>
      <c r="E417" s="83">
        <v>7</v>
      </c>
      <c r="F417" s="83">
        <v>30</v>
      </c>
      <c r="G417" s="49">
        <f t="shared" si="104"/>
        <v>97</v>
      </c>
      <c r="H417" s="49"/>
      <c r="I417" s="126"/>
      <c r="J417" s="139">
        <f t="shared" si="99"/>
        <v>97</v>
      </c>
      <c r="K417" s="49"/>
      <c r="L417" s="108">
        <v>1.78</v>
      </c>
      <c r="M417" s="289"/>
      <c r="N417" s="49">
        <f>SUM(G417*M417*0.0003)</f>
        <v>0</v>
      </c>
      <c r="O417" s="49"/>
      <c r="P417" s="95">
        <f t="shared" si="100"/>
        <v>98.78</v>
      </c>
    </row>
    <row r="418" spans="1:19" s="1" customFormat="1">
      <c r="A418" s="203"/>
      <c r="B418" s="76" t="s">
        <v>413</v>
      </c>
      <c r="C418" s="52">
        <v>786</v>
      </c>
      <c r="D418" s="53">
        <f t="shared" si="103"/>
        <v>78.599999999999994</v>
      </c>
      <c r="E418" s="53">
        <v>7</v>
      </c>
      <c r="F418" s="53">
        <v>30</v>
      </c>
      <c r="G418" s="54">
        <f t="shared" si="104"/>
        <v>115.6</v>
      </c>
      <c r="H418" s="54"/>
      <c r="I418" s="129"/>
      <c r="J418" s="160">
        <f t="shared" si="99"/>
        <v>115.6</v>
      </c>
      <c r="K418" s="54"/>
      <c r="L418" s="95"/>
      <c r="M418" s="133"/>
      <c r="N418" s="54">
        <f>SUM(G418*M418*0.0003)</f>
        <v>0</v>
      </c>
      <c r="O418" s="54"/>
      <c r="P418" s="95">
        <f t="shared" si="100"/>
        <v>115.6</v>
      </c>
    </row>
    <row r="419" spans="1:19" s="1" customFormat="1">
      <c r="A419" s="203"/>
      <c r="B419" s="81" t="s">
        <v>414</v>
      </c>
      <c r="C419" s="22">
        <v>830</v>
      </c>
      <c r="D419" s="42">
        <f t="shared" si="103"/>
        <v>83</v>
      </c>
      <c r="E419" s="42">
        <v>7</v>
      </c>
      <c r="F419" s="42">
        <v>30</v>
      </c>
      <c r="G419" s="43">
        <f t="shared" si="104"/>
        <v>120</v>
      </c>
      <c r="H419" s="43"/>
      <c r="I419" s="98"/>
      <c r="J419" s="153">
        <f t="shared" si="99"/>
        <v>120</v>
      </c>
      <c r="K419" s="43"/>
      <c r="L419" s="113">
        <v>0.41</v>
      </c>
      <c r="M419" s="112"/>
      <c r="N419" s="43">
        <f>SUM(J419*M419*0.0003)</f>
        <v>0</v>
      </c>
      <c r="O419" s="43"/>
      <c r="P419" s="95">
        <f t="shared" si="100"/>
        <v>120.41</v>
      </c>
    </row>
    <row r="420" spans="1:19" s="1" customFormat="1">
      <c r="A420" s="203"/>
      <c r="B420" s="301" t="s">
        <v>415</v>
      </c>
      <c r="C420" s="52">
        <v>1313</v>
      </c>
      <c r="D420" s="53">
        <f t="shared" si="103"/>
        <v>131.30000000000001</v>
      </c>
      <c r="E420" s="53">
        <v>7</v>
      </c>
      <c r="F420" s="53">
        <v>30</v>
      </c>
      <c r="G420" s="54">
        <f t="shared" si="104"/>
        <v>168.3</v>
      </c>
      <c r="H420" s="54"/>
      <c r="I420" s="241"/>
      <c r="J420" s="130">
        <f t="shared" si="99"/>
        <v>168.3</v>
      </c>
      <c r="K420" s="54"/>
      <c r="L420" s="165">
        <v>3.03</v>
      </c>
      <c r="M420" s="304"/>
      <c r="N420" s="54">
        <f>SUM((G420+K48)*M420*0.0003)</f>
        <v>0</v>
      </c>
      <c r="O420" s="53"/>
      <c r="P420" s="95">
        <f t="shared" si="100"/>
        <v>171.33</v>
      </c>
    </row>
    <row r="421" spans="1:19" s="1" customFormat="1">
      <c r="A421" s="203"/>
      <c r="B421" s="81" t="s">
        <v>416</v>
      </c>
      <c r="C421" s="4">
        <v>726</v>
      </c>
      <c r="D421" s="72">
        <f t="shared" si="103"/>
        <v>72.599999999999994</v>
      </c>
      <c r="E421" s="42">
        <v>7</v>
      </c>
      <c r="F421" s="72">
        <v>30</v>
      </c>
      <c r="G421" s="72">
        <f t="shared" si="104"/>
        <v>109.6</v>
      </c>
      <c r="H421" s="73"/>
      <c r="I421" s="9"/>
      <c r="J421" s="187">
        <f t="shared" si="99"/>
        <v>109.6</v>
      </c>
      <c r="K421" s="213">
        <v>7</v>
      </c>
      <c r="L421" s="164">
        <v>0.32</v>
      </c>
      <c r="M421" s="305"/>
      <c r="N421" s="73">
        <f>SUM(G421*M421*0.03/100)</f>
        <v>0</v>
      </c>
      <c r="O421" s="73"/>
      <c r="P421" s="95">
        <f t="shared" si="100"/>
        <v>116.92</v>
      </c>
    </row>
    <row r="422" spans="1:19" s="1" customFormat="1">
      <c r="A422" s="23"/>
      <c r="B422" s="192" t="s">
        <v>417</v>
      </c>
      <c r="C422" s="69">
        <v>600</v>
      </c>
      <c r="D422" s="70">
        <f t="shared" si="103"/>
        <v>60</v>
      </c>
      <c r="E422" s="70">
        <v>7</v>
      </c>
      <c r="F422" s="70">
        <v>30</v>
      </c>
      <c r="G422" s="70">
        <f t="shared" si="104"/>
        <v>97</v>
      </c>
      <c r="H422" s="78"/>
      <c r="I422" s="159"/>
      <c r="J422" s="130">
        <f t="shared" si="99"/>
        <v>97</v>
      </c>
      <c r="K422" s="155">
        <v>-235.74</v>
      </c>
      <c r="L422" s="132"/>
      <c r="M422" s="156"/>
      <c r="N422" s="78">
        <f>SUM((G422+K422)*M422*0.0003)</f>
        <v>0</v>
      </c>
      <c r="O422" s="78"/>
      <c r="P422" s="95">
        <f t="shared" si="100"/>
        <v>-138.74</v>
      </c>
    </row>
    <row r="423" spans="1:19" s="1" customFormat="1">
      <c r="A423" s="23"/>
      <c r="B423" s="22" t="s">
        <v>418</v>
      </c>
      <c r="C423" s="22">
        <v>1200</v>
      </c>
      <c r="D423" s="42">
        <f>(SUM(C423:C425))*0.1</f>
        <v>180</v>
      </c>
      <c r="E423" s="42">
        <v>7</v>
      </c>
      <c r="F423" s="42">
        <v>90</v>
      </c>
      <c r="G423" s="43">
        <f>SUM(D423:F424)</f>
        <v>277</v>
      </c>
      <c r="H423" s="43"/>
      <c r="I423" s="98"/>
      <c r="J423" s="119">
        <f>SUM(G423-H423)-H424</f>
        <v>277</v>
      </c>
      <c r="K423" s="43"/>
      <c r="L423" s="123"/>
      <c r="M423" s="124"/>
      <c r="N423" s="43">
        <f>SUM((G423+K422)*M423*0.0003)</f>
        <v>0</v>
      </c>
      <c r="O423" s="43"/>
      <c r="P423" s="123">
        <f>SUM(J423:O425)</f>
        <v>277</v>
      </c>
    </row>
    <row r="424" spans="1:19" s="1" customFormat="1">
      <c r="A424" s="32"/>
      <c r="B424" s="22" t="s">
        <v>419</v>
      </c>
      <c r="C424" s="22"/>
      <c r="D424" s="42"/>
      <c r="E424" s="42"/>
      <c r="F424" s="42"/>
      <c r="G424" s="43"/>
      <c r="H424" s="43"/>
      <c r="I424" s="98"/>
      <c r="J424" s="153"/>
      <c r="K424" s="43"/>
      <c r="L424" s="123"/>
      <c r="M424" s="124"/>
      <c r="N424" s="43"/>
      <c r="O424" s="43"/>
      <c r="P424" s="123"/>
    </row>
    <row r="425" spans="1:19" s="1" customFormat="1">
      <c r="A425" s="44"/>
      <c r="B425" s="22" t="s">
        <v>420</v>
      </c>
      <c r="C425" s="22">
        <v>600</v>
      </c>
      <c r="D425" s="42"/>
      <c r="E425" s="42"/>
      <c r="F425" s="42"/>
      <c r="G425" s="43"/>
      <c r="H425" s="43"/>
      <c r="I425" s="98"/>
      <c r="J425" s="119"/>
      <c r="K425" s="73"/>
      <c r="L425" s="123"/>
      <c r="M425" s="124"/>
      <c r="N425" s="43"/>
      <c r="O425" s="43"/>
      <c r="P425" s="123"/>
    </row>
    <row r="426" spans="1:19" s="1" customFormat="1">
      <c r="A426" s="44"/>
      <c r="B426" s="91" t="s">
        <v>421</v>
      </c>
      <c r="C426" s="69">
        <v>600</v>
      </c>
      <c r="D426" s="53">
        <f t="shared" ref="D426:D441" si="105">SUM(C426*0.1)</f>
        <v>60</v>
      </c>
      <c r="E426" s="53">
        <v>7</v>
      </c>
      <c r="F426" s="53">
        <v>30</v>
      </c>
      <c r="G426" s="70">
        <f>SUM(D426:F426)</f>
        <v>97</v>
      </c>
      <c r="H426" s="78"/>
      <c r="I426" s="159"/>
      <c r="J426" s="130">
        <f t="shared" ref="J426:J442" si="106">SUM(G426-H426)</f>
        <v>97</v>
      </c>
      <c r="K426" s="54"/>
      <c r="L426" s="132"/>
      <c r="M426" s="156"/>
      <c r="N426" s="78">
        <f>SUM((G426+K426)*M426*0.0003)</f>
        <v>0</v>
      </c>
      <c r="O426" s="78"/>
      <c r="P426" s="95">
        <f t="shared" ref="P426:P441" si="107">SUM(J426:O426)</f>
        <v>97</v>
      </c>
    </row>
    <row r="427" spans="1:19" s="1" customFormat="1">
      <c r="A427" s="203"/>
      <c r="B427" s="81" t="s">
        <v>422</v>
      </c>
      <c r="C427" s="4">
        <v>595</v>
      </c>
      <c r="D427" s="72">
        <f t="shared" si="105"/>
        <v>59.5</v>
      </c>
      <c r="E427" s="72">
        <v>7</v>
      </c>
      <c r="F427" s="72">
        <v>30</v>
      </c>
      <c r="G427" s="43">
        <f>SUM(D427:F427)</f>
        <v>96.5</v>
      </c>
      <c r="H427" s="43"/>
      <c r="I427" s="9"/>
      <c r="J427" s="153">
        <f t="shared" si="106"/>
        <v>96.5</v>
      </c>
      <c r="K427" s="43"/>
      <c r="L427" s="113">
        <v>1.74</v>
      </c>
      <c r="M427" s="112"/>
      <c r="N427" s="43">
        <f>SUM(G427*M427*0.0003)</f>
        <v>0</v>
      </c>
      <c r="O427" s="43"/>
      <c r="P427" s="95">
        <f t="shared" si="107"/>
        <v>98.24</v>
      </c>
    </row>
    <row r="428" spans="1:19" s="1" customFormat="1">
      <c r="A428" s="203"/>
      <c r="B428" s="46" t="s">
        <v>423</v>
      </c>
      <c r="C428" s="87">
        <v>600</v>
      </c>
      <c r="D428" s="48">
        <f t="shared" si="105"/>
        <v>60</v>
      </c>
      <c r="E428" s="48">
        <v>7</v>
      </c>
      <c r="F428" s="48">
        <v>30</v>
      </c>
      <c r="G428" s="49">
        <f>SUM(D428:F428)</f>
        <v>97</v>
      </c>
      <c r="H428" s="169"/>
      <c r="I428" s="180"/>
      <c r="J428" s="127">
        <f t="shared" si="106"/>
        <v>97</v>
      </c>
      <c r="K428" s="49"/>
      <c r="L428" s="108">
        <v>1.75</v>
      </c>
      <c r="M428" s="186"/>
      <c r="N428" s="49">
        <f>SUM((G428)*M428*0.0003)</f>
        <v>0</v>
      </c>
      <c r="O428" s="49"/>
      <c r="P428" s="95">
        <f t="shared" si="107"/>
        <v>98.75</v>
      </c>
    </row>
    <row r="429" spans="1:19" s="1" customFormat="1">
      <c r="A429" s="203"/>
      <c r="B429" s="51" t="s">
        <v>424</v>
      </c>
      <c r="C429" s="52">
        <v>600</v>
      </c>
      <c r="D429" s="53">
        <f t="shared" si="105"/>
        <v>60</v>
      </c>
      <c r="E429" s="53">
        <v>7</v>
      </c>
      <c r="F429" s="53">
        <v>30</v>
      </c>
      <c r="G429" s="54">
        <f t="shared" ref="G429:G441" si="108">SUM(D429:F429)</f>
        <v>97</v>
      </c>
      <c r="H429" s="235"/>
      <c r="I429" s="159"/>
      <c r="J429" s="130">
        <f t="shared" si="106"/>
        <v>97</v>
      </c>
      <c r="K429" s="155">
        <v>-1.56</v>
      </c>
      <c r="L429" s="95"/>
      <c r="M429" s="133"/>
      <c r="N429" s="54">
        <f>SUM((G429+K429)*M429*0.0003)</f>
        <v>0</v>
      </c>
      <c r="O429" s="54"/>
      <c r="P429" s="95">
        <f t="shared" si="107"/>
        <v>95.44</v>
      </c>
      <c r="S429" s="43"/>
    </row>
    <row r="430" spans="1:19" s="1" customFormat="1">
      <c r="A430" s="23"/>
      <c r="B430" s="92" t="s">
        <v>425</v>
      </c>
      <c r="C430" s="22">
        <v>578</v>
      </c>
      <c r="D430" s="42">
        <f t="shared" si="105"/>
        <v>57.8</v>
      </c>
      <c r="E430" s="42">
        <v>7</v>
      </c>
      <c r="F430" s="42">
        <v>30</v>
      </c>
      <c r="G430" s="43">
        <f t="shared" si="108"/>
        <v>94.8</v>
      </c>
      <c r="H430" s="43"/>
      <c r="I430" s="98"/>
      <c r="J430" s="153">
        <f t="shared" si="106"/>
        <v>94.8</v>
      </c>
      <c r="K430" s="120">
        <v>-54.03</v>
      </c>
      <c r="L430" s="123"/>
      <c r="M430" s="124"/>
      <c r="N430" s="43">
        <f>SUM((G430+K430)*M430*0.0003)</f>
        <v>0</v>
      </c>
      <c r="O430" s="43"/>
      <c r="P430" s="141">
        <f t="shared" si="107"/>
        <v>40.770000000000003</v>
      </c>
    </row>
    <row r="431" spans="1:19" s="1" customFormat="1">
      <c r="A431" s="23"/>
      <c r="B431" s="47" t="s">
        <v>426</v>
      </c>
      <c r="C431" s="47">
        <v>600</v>
      </c>
      <c r="D431" s="48">
        <f t="shared" si="105"/>
        <v>60</v>
      </c>
      <c r="E431" s="48">
        <v>7</v>
      </c>
      <c r="F431" s="48">
        <v>30</v>
      </c>
      <c r="G431" s="49">
        <f t="shared" si="108"/>
        <v>97</v>
      </c>
      <c r="H431" s="31">
        <v>50</v>
      </c>
      <c r="I431" s="142">
        <v>45749</v>
      </c>
      <c r="J431" s="127">
        <f t="shared" si="106"/>
        <v>47</v>
      </c>
      <c r="K431" s="49"/>
      <c r="L431" s="141"/>
      <c r="M431" s="186"/>
      <c r="N431" s="49">
        <f t="shared" ref="N431:N440" si="109">SUM(G431*M431*0.0003)</f>
        <v>0</v>
      </c>
      <c r="O431" s="31">
        <v>50</v>
      </c>
      <c r="P431" s="141">
        <f t="shared" si="107"/>
        <v>97</v>
      </c>
    </row>
    <row r="432" spans="1:19" s="1" customFormat="1">
      <c r="A432" s="44"/>
      <c r="B432" s="82"/>
      <c r="C432" s="82"/>
      <c r="D432" s="58"/>
      <c r="E432" s="58"/>
      <c r="F432" s="58"/>
      <c r="G432" s="60"/>
      <c r="H432" s="40"/>
      <c r="I432" s="150">
        <v>45749</v>
      </c>
      <c r="J432" s="171"/>
      <c r="K432" s="60"/>
      <c r="L432" s="136"/>
      <c r="M432" s="212"/>
      <c r="N432" s="60"/>
      <c r="O432" s="40">
        <v>-50</v>
      </c>
      <c r="P432" s="136">
        <f t="shared" si="107"/>
        <v>-50</v>
      </c>
    </row>
    <row r="433" spans="1:17" s="1" customFormat="1">
      <c r="A433" s="44"/>
      <c r="B433" s="71" t="s">
        <v>427</v>
      </c>
      <c r="C433" s="4">
        <v>600</v>
      </c>
      <c r="D433" s="72">
        <f t="shared" si="105"/>
        <v>60</v>
      </c>
      <c r="E433" s="72">
        <v>7</v>
      </c>
      <c r="F433" s="72">
        <v>30</v>
      </c>
      <c r="G433" s="72">
        <f t="shared" si="108"/>
        <v>97</v>
      </c>
      <c r="H433" s="73"/>
      <c r="I433" s="9"/>
      <c r="J433" s="153">
        <f t="shared" si="106"/>
        <v>97</v>
      </c>
      <c r="K433" s="73"/>
      <c r="L433" s="158"/>
      <c r="M433" s="124"/>
      <c r="N433" s="43">
        <f t="shared" si="109"/>
        <v>0</v>
      </c>
      <c r="O433" s="43"/>
      <c r="P433" s="136">
        <f t="shared" si="107"/>
        <v>97</v>
      </c>
    </row>
    <row r="434" spans="1:17" s="1" customFormat="1">
      <c r="A434" s="203"/>
      <c r="B434" s="76" t="s">
        <v>428</v>
      </c>
      <c r="C434" s="52">
        <v>600</v>
      </c>
      <c r="D434" s="53">
        <f t="shared" si="105"/>
        <v>60</v>
      </c>
      <c r="E434" s="53">
        <v>7</v>
      </c>
      <c r="F434" s="53">
        <v>30</v>
      </c>
      <c r="G434" s="54">
        <f t="shared" si="108"/>
        <v>97</v>
      </c>
      <c r="H434" s="54"/>
      <c r="I434" s="129"/>
      <c r="J434" s="130">
        <f t="shared" si="106"/>
        <v>97</v>
      </c>
      <c r="K434" s="54"/>
      <c r="L434" s="95"/>
      <c r="M434" s="156"/>
      <c r="N434" s="54">
        <f t="shared" si="109"/>
        <v>0</v>
      </c>
      <c r="O434" s="54"/>
      <c r="P434" s="95">
        <f t="shared" si="107"/>
        <v>97</v>
      </c>
    </row>
    <row r="435" spans="1:17" s="1" customFormat="1">
      <c r="A435" s="203"/>
      <c r="B435" s="81" t="s">
        <v>429</v>
      </c>
      <c r="C435" s="22">
        <v>600</v>
      </c>
      <c r="D435" s="42">
        <f t="shared" si="105"/>
        <v>60</v>
      </c>
      <c r="E435" s="42">
        <v>7</v>
      </c>
      <c r="F435" s="42">
        <v>30</v>
      </c>
      <c r="G435" s="43">
        <f t="shared" si="108"/>
        <v>97</v>
      </c>
      <c r="H435" s="43"/>
      <c r="I435" s="98"/>
      <c r="J435" s="153">
        <f t="shared" si="106"/>
        <v>97</v>
      </c>
      <c r="K435" s="228">
        <v>97</v>
      </c>
      <c r="L435" s="113">
        <v>4.37</v>
      </c>
      <c r="M435" s="124"/>
      <c r="N435" s="43">
        <f t="shared" si="109"/>
        <v>0</v>
      </c>
      <c r="O435" s="43"/>
      <c r="P435" s="95">
        <f t="shared" si="107"/>
        <v>198.37</v>
      </c>
    </row>
    <row r="436" spans="1:17" s="1" customFormat="1">
      <c r="A436" s="203"/>
      <c r="B436" s="76" t="s">
        <v>430</v>
      </c>
      <c r="C436" s="69">
        <v>605</v>
      </c>
      <c r="D436" s="53">
        <f t="shared" si="105"/>
        <v>60.5</v>
      </c>
      <c r="E436" s="53">
        <v>7</v>
      </c>
      <c r="F436" s="53">
        <v>30</v>
      </c>
      <c r="G436" s="54">
        <f t="shared" si="108"/>
        <v>97.5</v>
      </c>
      <c r="H436" s="54"/>
      <c r="I436" s="159"/>
      <c r="J436" s="130">
        <f t="shared" si="106"/>
        <v>97.5</v>
      </c>
      <c r="K436" s="54"/>
      <c r="L436" s="95"/>
      <c r="M436" s="156"/>
      <c r="N436" s="54">
        <f t="shared" si="109"/>
        <v>0</v>
      </c>
      <c r="O436" s="54"/>
      <c r="P436" s="95">
        <f t="shared" si="107"/>
        <v>97.5</v>
      </c>
      <c r="Q436" s="43"/>
    </row>
    <row r="437" spans="1:17" s="1" customFormat="1">
      <c r="A437" s="203"/>
      <c r="B437" s="236" t="s">
        <v>431</v>
      </c>
      <c r="C437" s="22">
        <v>600</v>
      </c>
      <c r="D437" s="42">
        <f t="shared" si="105"/>
        <v>60</v>
      </c>
      <c r="E437" s="42">
        <v>7</v>
      </c>
      <c r="F437" s="42">
        <v>30</v>
      </c>
      <c r="G437" s="43">
        <f t="shared" si="108"/>
        <v>97</v>
      </c>
      <c r="H437" s="43"/>
      <c r="I437" s="98"/>
      <c r="J437" s="153">
        <f t="shared" si="106"/>
        <v>97</v>
      </c>
      <c r="K437" s="120">
        <v>-5.33</v>
      </c>
      <c r="L437" s="123"/>
      <c r="M437" s="124"/>
      <c r="N437" s="43">
        <f>SUM((G437+K437)*M437*0.0003)</f>
        <v>0</v>
      </c>
      <c r="O437" s="43"/>
      <c r="P437" s="95">
        <f t="shared" si="107"/>
        <v>91.67</v>
      </c>
    </row>
    <row r="438" spans="1:17" s="1" customFormat="1">
      <c r="A438" s="203"/>
      <c r="B438" s="51" t="s">
        <v>432</v>
      </c>
      <c r="C438" s="263">
        <v>600</v>
      </c>
      <c r="D438" s="205">
        <f t="shared" si="105"/>
        <v>60</v>
      </c>
      <c r="E438" s="205">
        <v>7</v>
      </c>
      <c r="F438" s="205">
        <v>30</v>
      </c>
      <c r="G438" s="231">
        <f t="shared" si="108"/>
        <v>97</v>
      </c>
      <c r="H438" s="231">
        <v>100</v>
      </c>
      <c r="I438" s="278">
        <v>45829</v>
      </c>
      <c r="J438" s="306">
        <f t="shared" si="106"/>
        <v>-3</v>
      </c>
      <c r="K438" s="155">
        <v>-0.33</v>
      </c>
      <c r="L438" s="163"/>
      <c r="M438" s="307"/>
      <c r="N438" s="231">
        <f t="shared" si="109"/>
        <v>0</v>
      </c>
      <c r="O438" s="231"/>
      <c r="P438" s="179">
        <f t="shared" si="107"/>
        <v>-3.33</v>
      </c>
    </row>
    <row r="439" spans="1:17" s="1" customFormat="1">
      <c r="A439" s="203"/>
      <c r="B439" s="88" t="s">
        <v>433</v>
      </c>
      <c r="C439" s="57">
        <v>657</v>
      </c>
      <c r="D439" s="59">
        <f t="shared" si="105"/>
        <v>65.7</v>
      </c>
      <c r="E439" s="59">
        <v>7</v>
      </c>
      <c r="F439" s="59">
        <v>30</v>
      </c>
      <c r="G439" s="59">
        <f t="shared" si="108"/>
        <v>102.7</v>
      </c>
      <c r="H439" s="262"/>
      <c r="I439" s="134"/>
      <c r="J439" s="171">
        <f t="shared" si="106"/>
        <v>102.7</v>
      </c>
      <c r="K439" s="262"/>
      <c r="L439" s="185">
        <v>0.18</v>
      </c>
      <c r="M439" s="117"/>
      <c r="N439" s="262">
        <f t="shared" si="109"/>
        <v>0</v>
      </c>
      <c r="O439" s="262"/>
      <c r="P439" s="95">
        <f t="shared" si="107"/>
        <v>102.88</v>
      </c>
    </row>
    <row r="440" spans="1:17" s="1" customFormat="1">
      <c r="A440" s="203"/>
      <c r="B440" s="92" t="s">
        <v>434</v>
      </c>
      <c r="C440" s="34">
        <v>812</v>
      </c>
      <c r="D440" s="35">
        <f t="shared" si="105"/>
        <v>81.2</v>
      </c>
      <c r="E440" s="35">
        <v>7</v>
      </c>
      <c r="F440" s="35">
        <v>30</v>
      </c>
      <c r="G440" s="36">
        <f t="shared" si="108"/>
        <v>118.2</v>
      </c>
      <c r="H440" s="36">
        <v>119</v>
      </c>
      <c r="I440" s="285">
        <v>45735</v>
      </c>
      <c r="J440" s="308">
        <f t="shared" si="106"/>
        <v>-0.79999999999999705</v>
      </c>
      <c r="K440" s="120">
        <v>-2.0099999999999998</v>
      </c>
      <c r="L440" s="111"/>
      <c r="M440" s="309"/>
      <c r="N440" s="36">
        <f t="shared" si="109"/>
        <v>0</v>
      </c>
      <c r="O440" s="36"/>
      <c r="P440" s="179">
        <f t="shared" si="107"/>
        <v>-2.81</v>
      </c>
    </row>
    <row r="441" spans="1:17" s="1" customFormat="1">
      <c r="A441" s="23"/>
      <c r="B441" s="77" t="s">
        <v>435</v>
      </c>
      <c r="C441" s="52">
        <v>600</v>
      </c>
      <c r="D441" s="53">
        <f t="shared" si="105"/>
        <v>60</v>
      </c>
      <c r="E441" s="53">
        <v>7</v>
      </c>
      <c r="F441" s="53">
        <v>30</v>
      </c>
      <c r="G441" s="54">
        <f t="shared" si="108"/>
        <v>97</v>
      </c>
      <c r="H441" s="54"/>
      <c r="I441" s="129"/>
      <c r="J441" s="130">
        <f t="shared" si="106"/>
        <v>97</v>
      </c>
      <c r="K441" s="54"/>
      <c r="L441" s="165">
        <v>0.69</v>
      </c>
      <c r="M441" s="133"/>
      <c r="N441" s="54">
        <f>SUM(H441*M441*0.0003)</f>
        <v>0</v>
      </c>
      <c r="O441" s="54"/>
      <c r="P441" s="95">
        <f t="shared" si="107"/>
        <v>97.69</v>
      </c>
    </row>
    <row r="442" spans="1:17" s="1" customFormat="1">
      <c r="A442" s="23"/>
      <c r="B442" s="33" t="s">
        <v>436</v>
      </c>
      <c r="C442" s="22">
        <v>600</v>
      </c>
      <c r="D442" s="42">
        <f>(SUM(C442:C443))*0.1</f>
        <v>120</v>
      </c>
      <c r="E442" s="42">
        <v>7</v>
      </c>
      <c r="F442" s="42">
        <v>60</v>
      </c>
      <c r="G442" s="43">
        <f>SUM(D442:F443)</f>
        <v>187</v>
      </c>
      <c r="H442" s="43"/>
      <c r="I442" s="9"/>
      <c r="J442" s="153">
        <f t="shared" si="106"/>
        <v>187</v>
      </c>
      <c r="K442" s="36">
        <v>30</v>
      </c>
      <c r="L442" s="113">
        <v>1.35</v>
      </c>
      <c r="M442" s="124"/>
      <c r="N442" s="43">
        <f>SUM((G442+K442)*M442*0.0003)</f>
        <v>0</v>
      </c>
      <c r="O442" s="43"/>
      <c r="P442" s="123">
        <f>SUM(J442:O443)</f>
        <v>188.35</v>
      </c>
    </row>
    <row r="443" spans="1:17" s="1" customFormat="1">
      <c r="A443" s="44"/>
      <c r="B443" s="33" t="s">
        <v>437</v>
      </c>
      <c r="C443" s="22">
        <v>600</v>
      </c>
      <c r="D443" s="42"/>
      <c r="E443" s="42"/>
      <c r="F443" s="42"/>
      <c r="G443" s="43"/>
      <c r="H443" s="43"/>
      <c r="I443" s="146">
        <v>45776</v>
      </c>
      <c r="J443" s="153"/>
      <c r="K443" s="36">
        <v>-30</v>
      </c>
      <c r="L443" s="113"/>
      <c r="M443" s="124"/>
      <c r="N443" s="43"/>
      <c r="O443" s="43"/>
      <c r="P443" s="125"/>
    </row>
    <row r="444" spans="1:17" s="1" customFormat="1">
      <c r="A444" s="44"/>
      <c r="B444" s="61" t="s">
        <v>438</v>
      </c>
      <c r="C444" s="87">
        <v>600</v>
      </c>
      <c r="D444" s="48">
        <f t="shared" ref="D444:D450" si="110">SUM(C444*0.1)</f>
        <v>60</v>
      </c>
      <c r="E444" s="48">
        <v>7</v>
      </c>
      <c r="F444" s="48">
        <v>30</v>
      </c>
      <c r="G444" s="49">
        <f t="shared" ref="G444:G450" si="111">SUM(D444:F444)</f>
        <v>97</v>
      </c>
      <c r="H444" s="49"/>
      <c r="I444" s="126"/>
      <c r="J444" s="127">
        <f t="shared" ref="J444:J450" si="112">SUM(G444-H444)</f>
        <v>97</v>
      </c>
      <c r="K444" s="84"/>
      <c r="L444" s="140"/>
      <c r="M444" s="107"/>
      <c r="N444" s="49">
        <f t="shared" ref="N444:N451" si="113">SUM(G444*M444*0.0003)</f>
        <v>0</v>
      </c>
      <c r="O444" s="49"/>
      <c r="P444" s="95">
        <f t="shared" ref="P444:P450" si="114">SUM(J444:O444)</f>
        <v>97</v>
      </c>
    </row>
    <row r="445" spans="1:17" s="1" customFormat="1">
      <c r="A445" s="203"/>
      <c r="B445" s="76" t="s">
        <v>439</v>
      </c>
      <c r="C445" s="69">
        <v>600</v>
      </c>
      <c r="D445" s="70">
        <f t="shared" si="110"/>
        <v>60</v>
      </c>
      <c r="E445" s="70">
        <v>7</v>
      </c>
      <c r="F445" s="70">
        <v>30</v>
      </c>
      <c r="G445" s="70">
        <f t="shared" si="111"/>
        <v>97</v>
      </c>
      <c r="H445" s="78"/>
      <c r="I445" s="159"/>
      <c r="J445" s="130">
        <f t="shared" si="112"/>
        <v>97</v>
      </c>
      <c r="K445" s="54"/>
      <c r="L445" s="95"/>
      <c r="M445" s="133"/>
      <c r="N445" s="54">
        <f t="shared" si="113"/>
        <v>0</v>
      </c>
      <c r="O445" s="54"/>
      <c r="P445" s="95">
        <f t="shared" si="114"/>
        <v>97</v>
      </c>
    </row>
    <row r="446" spans="1:17" s="1" customFormat="1">
      <c r="A446" s="203"/>
      <c r="B446" s="71" t="s">
        <v>440</v>
      </c>
      <c r="C446" s="4">
        <v>600</v>
      </c>
      <c r="D446" s="42">
        <f t="shared" si="110"/>
        <v>60</v>
      </c>
      <c r="E446" s="42">
        <v>7</v>
      </c>
      <c r="F446" s="42">
        <v>30</v>
      </c>
      <c r="G446" s="43">
        <f t="shared" si="111"/>
        <v>97</v>
      </c>
      <c r="H446" s="43"/>
      <c r="I446" s="9"/>
      <c r="J446" s="187">
        <f t="shared" si="112"/>
        <v>97</v>
      </c>
      <c r="K446" s="43"/>
      <c r="L446" s="123"/>
      <c r="M446" s="124"/>
      <c r="N446" s="43">
        <f t="shared" si="113"/>
        <v>0</v>
      </c>
      <c r="O446" s="43"/>
      <c r="P446" s="95">
        <f t="shared" si="114"/>
        <v>97</v>
      </c>
    </row>
    <row r="447" spans="1:17" s="1" customFormat="1">
      <c r="A447" s="203"/>
      <c r="B447" s="91" t="s">
        <v>441</v>
      </c>
      <c r="C447" s="52">
        <v>600</v>
      </c>
      <c r="D447" s="53">
        <f t="shared" si="110"/>
        <v>60</v>
      </c>
      <c r="E447" s="53">
        <v>7</v>
      </c>
      <c r="F447" s="53">
        <v>30</v>
      </c>
      <c r="G447" s="54">
        <f t="shared" si="111"/>
        <v>97</v>
      </c>
      <c r="H447" s="78"/>
      <c r="I447" s="159"/>
      <c r="J447" s="130">
        <f t="shared" si="112"/>
        <v>97</v>
      </c>
      <c r="K447" s="54"/>
      <c r="L447" s="95"/>
      <c r="M447" s="133"/>
      <c r="N447" s="54">
        <f t="shared" si="113"/>
        <v>0</v>
      </c>
      <c r="O447" s="54"/>
      <c r="P447" s="95">
        <f t="shared" si="114"/>
        <v>97</v>
      </c>
    </row>
    <row r="448" spans="1:17" s="1" customFormat="1">
      <c r="A448" s="203"/>
      <c r="B448" s="89" t="s">
        <v>442</v>
      </c>
      <c r="C448" s="22">
        <v>605</v>
      </c>
      <c r="D448" s="42">
        <f t="shared" si="110"/>
        <v>60.5</v>
      </c>
      <c r="E448" s="42">
        <v>7</v>
      </c>
      <c r="F448" s="42">
        <v>30</v>
      </c>
      <c r="G448" s="43">
        <f t="shared" si="111"/>
        <v>97.5</v>
      </c>
      <c r="H448" s="43"/>
      <c r="I448" s="9"/>
      <c r="J448" s="153">
        <f t="shared" si="112"/>
        <v>97.5</v>
      </c>
      <c r="K448" s="73"/>
      <c r="L448" s="158"/>
      <c r="M448" s="154"/>
      <c r="N448" s="43">
        <f t="shared" si="113"/>
        <v>0</v>
      </c>
      <c r="O448" s="43"/>
      <c r="P448" s="95">
        <f t="shared" si="114"/>
        <v>97.5</v>
      </c>
    </row>
    <row r="449" spans="1:16" s="1" customFormat="1">
      <c r="A449" s="203"/>
      <c r="B449" s="77" t="s">
        <v>443</v>
      </c>
      <c r="C449" s="69">
        <v>608</v>
      </c>
      <c r="D449" s="70">
        <f>SUM(C449*0.1)+7</f>
        <v>67.8</v>
      </c>
      <c r="E449" s="53"/>
      <c r="F449" s="70">
        <v>30</v>
      </c>
      <c r="G449" s="54">
        <f t="shared" si="111"/>
        <v>97.8</v>
      </c>
      <c r="H449" s="54"/>
      <c r="I449" s="159"/>
      <c r="J449" s="130">
        <f t="shared" si="112"/>
        <v>97.8</v>
      </c>
      <c r="K449" s="54"/>
      <c r="L449" s="165">
        <v>3.78</v>
      </c>
      <c r="M449" s="156"/>
      <c r="N449" s="54">
        <f t="shared" si="113"/>
        <v>0</v>
      </c>
      <c r="O449" s="54"/>
      <c r="P449" s="95">
        <f t="shared" si="114"/>
        <v>101.58</v>
      </c>
    </row>
    <row r="450" spans="1:16" s="1" customFormat="1">
      <c r="A450" s="23"/>
      <c r="B450" s="75" t="s">
        <v>444</v>
      </c>
      <c r="C450" s="22">
        <v>600</v>
      </c>
      <c r="D450" s="42">
        <f t="shared" si="110"/>
        <v>60</v>
      </c>
      <c r="E450" s="42">
        <v>7</v>
      </c>
      <c r="F450" s="42">
        <v>30</v>
      </c>
      <c r="G450" s="43">
        <f t="shared" si="111"/>
        <v>97</v>
      </c>
      <c r="H450" s="43"/>
      <c r="I450" s="98"/>
      <c r="J450" s="119">
        <f t="shared" si="112"/>
        <v>97</v>
      </c>
      <c r="K450" s="43"/>
      <c r="L450" s="113">
        <v>0.41</v>
      </c>
      <c r="M450" s="124"/>
      <c r="N450" s="43">
        <f t="shared" si="113"/>
        <v>0</v>
      </c>
      <c r="O450" s="43"/>
      <c r="P450" s="95">
        <f t="shared" si="114"/>
        <v>97.41</v>
      </c>
    </row>
    <row r="451" spans="1:16" s="1" customFormat="1">
      <c r="A451" s="23"/>
      <c r="B451" s="87" t="s">
        <v>445</v>
      </c>
      <c r="C451" s="87">
        <v>600</v>
      </c>
      <c r="D451" s="83">
        <f>(SUM(C451:C452))*0.1</f>
        <v>120</v>
      </c>
      <c r="E451" s="83">
        <v>7</v>
      </c>
      <c r="F451" s="83">
        <v>60</v>
      </c>
      <c r="G451" s="83">
        <f>SUM(D451:F452)</f>
        <v>187</v>
      </c>
      <c r="H451" s="84"/>
      <c r="I451" s="180"/>
      <c r="J451" s="127">
        <f>SUM(G451-H451)-H452</f>
        <v>187</v>
      </c>
      <c r="K451" s="49"/>
      <c r="L451" s="141"/>
      <c r="M451" s="107"/>
      <c r="N451" s="84">
        <f t="shared" si="113"/>
        <v>0</v>
      </c>
      <c r="O451" s="84"/>
      <c r="P451" s="123">
        <f>SUM(J451:O452)</f>
        <v>187</v>
      </c>
    </row>
    <row r="452" spans="1:16" s="1" customFormat="1">
      <c r="A452" s="44"/>
      <c r="B452" s="57" t="s">
        <v>446</v>
      </c>
      <c r="C452" s="57">
        <v>600</v>
      </c>
      <c r="D452" s="58"/>
      <c r="E452" s="58"/>
      <c r="F452" s="59"/>
      <c r="G452" s="59"/>
      <c r="H452" s="262"/>
      <c r="I452" s="134"/>
      <c r="J452" s="171"/>
      <c r="K452" s="60"/>
      <c r="L452" s="136"/>
      <c r="M452" s="117"/>
      <c r="N452" s="60"/>
      <c r="O452" s="60"/>
      <c r="P452" s="125"/>
    </row>
    <row r="453" spans="1:16" s="1" customFormat="1">
      <c r="A453" s="44"/>
      <c r="B453" s="81" t="s">
        <v>447</v>
      </c>
      <c r="C453" s="22">
        <v>600</v>
      </c>
      <c r="D453" s="42">
        <f>SUM(C453*0.1)</f>
        <v>60</v>
      </c>
      <c r="E453" s="42">
        <v>7</v>
      </c>
      <c r="F453" s="42">
        <v>30</v>
      </c>
      <c r="G453" s="43">
        <f>SUM(D453:F453)</f>
        <v>97</v>
      </c>
      <c r="H453" s="43"/>
      <c r="I453" s="9"/>
      <c r="J453" s="153">
        <f>SUM(G453-H453)</f>
        <v>97</v>
      </c>
      <c r="K453" s="43"/>
      <c r="L453" s="113">
        <v>3.78</v>
      </c>
      <c r="M453" s="124"/>
      <c r="N453" s="43">
        <f>SUM(G453*M453*0.0003)</f>
        <v>0</v>
      </c>
      <c r="O453" s="43"/>
      <c r="P453" s="95">
        <f>SUM(J453:O453)</f>
        <v>100.78</v>
      </c>
    </row>
    <row r="454" spans="1:16" s="1" customFormat="1">
      <c r="A454" s="203"/>
      <c r="B454" s="51" t="s">
        <v>448</v>
      </c>
      <c r="C454" s="52">
        <v>600</v>
      </c>
      <c r="D454" s="53">
        <f>SUM(C454*0.1)</f>
        <v>60</v>
      </c>
      <c r="E454" s="53">
        <v>7</v>
      </c>
      <c r="F454" s="53">
        <v>30</v>
      </c>
      <c r="G454" s="54">
        <f>SUM(D454:F454)</f>
        <v>97</v>
      </c>
      <c r="H454" s="54"/>
      <c r="I454" s="129"/>
      <c r="J454" s="214">
        <f>SUM(G454-H454)</f>
        <v>97</v>
      </c>
      <c r="K454" s="155">
        <v>-112</v>
      </c>
      <c r="L454" s="95"/>
      <c r="M454" s="156"/>
      <c r="N454" s="54">
        <f>SUM(G454*M454*0.0003)</f>
        <v>0</v>
      </c>
      <c r="O454" s="54"/>
      <c r="P454" s="95">
        <f>SUM(J454:O454)</f>
        <v>-15</v>
      </c>
    </row>
    <row r="455" spans="1:16" s="1" customFormat="1">
      <c r="A455" s="23"/>
      <c r="B455" s="236" t="s">
        <v>449</v>
      </c>
      <c r="C455" s="22">
        <v>610</v>
      </c>
      <c r="D455" s="42">
        <f>SUM(C455*0.1)</f>
        <v>61</v>
      </c>
      <c r="E455" s="42">
        <v>7</v>
      </c>
      <c r="F455" s="42">
        <v>30</v>
      </c>
      <c r="G455" s="43">
        <f>SUM(D455:F455)-60</f>
        <v>38</v>
      </c>
      <c r="H455" s="43"/>
      <c r="I455" s="232"/>
      <c r="J455" s="153">
        <f>SUM(G455-H455)</f>
        <v>38</v>
      </c>
      <c r="K455" s="120">
        <v>-60</v>
      </c>
      <c r="L455" s="123"/>
      <c r="M455" s="112"/>
      <c r="N455" s="43">
        <f>SUM(G455*M455*0.0003)</f>
        <v>0</v>
      </c>
      <c r="O455" s="73"/>
      <c r="P455" s="179">
        <f>SUM(J455:O455)</f>
        <v>-22</v>
      </c>
    </row>
    <row r="456" spans="1:16" s="1" customFormat="1">
      <c r="A456" s="23"/>
      <c r="B456" s="87" t="s">
        <v>450</v>
      </c>
      <c r="C456" s="47">
        <v>646</v>
      </c>
      <c r="D456" s="48">
        <f>(SUM(C456:C457))*0.1</f>
        <v>124.6</v>
      </c>
      <c r="E456" s="48">
        <v>7</v>
      </c>
      <c r="F456" s="48">
        <v>60</v>
      </c>
      <c r="G456" s="49">
        <f>SUM(D456:F456)</f>
        <v>191.6</v>
      </c>
      <c r="H456" s="49"/>
      <c r="I456" s="126"/>
      <c r="J456" s="139">
        <f>SUM(G456-H456)</f>
        <v>191.6</v>
      </c>
      <c r="K456" s="49"/>
      <c r="L456" s="141"/>
      <c r="M456" s="186"/>
      <c r="N456" s="49">
        <f>SUM((J456+K456)*M456*0.0003)</f>
        <v>0</v>
      </c>
      <c r="O456" s="84"/>
      <c r="P456" s="123">
        <f>SUM(J456:O457)</f>
        <v>191.6</v>
      </c>
    </row>
    <row r="457" spans="1:16" s="1" customFormat="1">
      <c r="A457" s="44"/>
      <c r="B457" s="82" t="s">
        <v>451</v>
      </c>
      <c r="C457" s="82">
        <v>600</v>
      </c>
      <c r="D457" s="58"/>
      <c r="E457" s="58"/>
      <c r="F457" s="58"/>
      <c r="G457" s="60"/>
      <c r="H457" s="60"/>
      <c r="I457" s="183"/>
      <c r="J457" s="135"/>
      <c r="K457" s="60"/>
      <c r="L457" s="136"/>
      <c r="M457" s="117"/>
      <c r="N457" s="262"/>
      <c r="O457" s="262"/>
      <c r="P457" s="125"/>
    </row>
    <row r="458" spans="1:16" s="1" customFormat="1">
      <c r="A458" s="32"/>
      <c r="B458" s="4" t="s">
        <v>452</v>
      </c>
      <c r="C458" s="22">
        <v>600</v>
      </c>
      <c r="D458" s="42">
        <f>(SUM(C458:C459))*0.1</f>
        <v>115</v>
      </c>
      <c r="E458" s="42">
        <v>7</v>
      </c>
      <c r="F458" s="42">
        <v>60</v>
      </c>
      <c r="G458" s="43">
        <f>SUM(D458:F459)</f>
        <v>182</v>
      </c>
      <c r="H458" s="43"/>
      <c r="I458" s="98"/>
      <c r="J458" s="153">
        <f>SUM(G458-H458)</f>
        <v>182</v>
      </c>
      <c r="K458" s="43"/>
      <c r="L458" s="123"/>
      <c r="M458" s="124"/>
      <c r="N458" s="43">
        <f>SUM(G458*M458*0.0003)</f>
        <v>0</v>
      </c>
      <c r="O458" s="43"/>
      <c r="P458" s="123">
        <f>SUM(J458:O459)</f>
        <v>182</v>
      </c>
    </row>
    <row r="459" spans="1:16" s="1" customFormat="1">
      <c r="A459" s="44"/>
      <c r="B459" s="4" t="s">
        <v>453</v>
      </c>
      <c r="C459" s="22">
        <v>550</v>
      </c>
      <c r="D459" s="42"/>
      <c r="E459" s="42"/>
      <c r="F459" s="42"/>
      <c r="G459" s="43"/>
      <c r="H459" s="43"/>
      <c r="I459" s="98"/>
      <c r="J459" s="153"/>
      <c r="K459" s="43"/>
      <c r="L459" s="123"/>
      <c r="M459" s="124"/>
      <c r="N459" s="43"/>
      <c r="O459" s="43"/>
      <c r="P459" s="125"/>
    </row>
    <row r="460" spans="1:16" s="1" customFormat="1">
      <c r="A460" s="44"/>
      <c r="B460" s="77" t="s">
        <v>454</v>
      </c>
      <c r="C460" s="69">
        <v>608</v>
      </c>
      <c r="D460" s="70">
        <f t="shared" ref="D460:D467" si="115">SUM(C460*0.1)</f>
        <v>60.8</v>
      </c>
      <c r="E460" s="70">
        <v>7</v>
      </c>
      <c r="F460" s="70">
        <v>30</v>
      </c>
      <c r="G460" s="54">
        <f t="shared" ref="G460:G467" si="116">SUM(D460:F460)</f>
        <v>97.8</v>
      </c>
      <c r="H460" s="54"/>
      <c r="I460" s="159"/>
      <c r="J460" s="130">
        <f>SUM(G460-H460)</f>
        <v>97.8</v>
      </c>
      <c r="K460" s="78"/>
      <c r="L460" s="161">
        <v>3.58</v>
      </c>
      <c r="M460" s="247"/>
      <c r="N460" s="54">
        <f>SUM(G460*M460*0.0003)</f>
        <v>0</v>
      </c>
      <c r="O460" s="54"/>
      <c r="P460" s="95">
        <f t="shared" ref="P460:P467" si="117">SUM(J460:O460)</f>
        <v>101.38</v>
      </c>
    </row>
    <row r="461" spans="1:16" s="1" customFormat="1">
      <c r="A461" s="203"/>
      <c r="B461" s="71" t="s">
        <v>455</v>
      </c>
      <c r="C461" s="22">
        <v>606</v>
      </c>
      <c r="D461" s="42">
        <f t="shared" si="115"/>
        <v>60.6</v>
      </c>
      <c r="E461" s="42">
        <v>7</v>
      </c>
      <c r="F461" s="42">
        <v>30</v>
      </c>
      <c r="G461" s="43">
        <f t="shared" si="116"/>
        <v>97.6</v>
      </c>
      <c r="H461" s="43"/>
      <c r="I461" s="98"/>
      <c r="J461" s="153">
        <f t="shared" ref="J461:J468" si="118">SUM(G461-H461)</f>
        <v>97.6</v>
      </c>
      <c r="K461" s="43"/>
      <c r="L461" s="123"/>
      <c r="M461" s="124"/>
      <c r="N461" s="43">
        <f>SUM(G461*M461*0.0003)</f>
        <v>0</v>
      </c>
      <c r="O461" s="43"/>
      <c r="P461" s="95">
        <f t="shared" si="117"/>
        <v>97.6</v>
      </c>
    </row>
    <row r="462" spans="1:16" s="1" customFormat="1">
      <c r="A462" s="203"/>
      <c r="B462" s="51" t="s">
        <v>456</v>
      </c>
      <c r="C462" s="69">
        <v>600</v>
      </c>
      <c r="D462" s="53">
        <f t="shared" si="115"/>
        <v>60</v>
      </c>
      <c r="E462" s="53">
        <v>7</v>
      </c>
      <c r="F462" s="53">
        <v>30</v>
      </c>
      <c r="G462" s="54">
        <f t="shared" si="116"/>
        <v>97</v>
      </c>
      <c r="H462" s="235"/>
      <c r="I462" s="159"/>
      <c r="J462" s="130">
        <f t="shared" si="118"/>
        <v>97</v>
      </c>
      <c r="K462" s="314">
        <v>-0.63</v>
      </c>
      <c r="L462" s="132"/>
      <c r="M462" s="133"/>
      <c r="N462" s="54">
        <f>SUM((G462+K462)*M462*0.0003)</f>
        <v>0</v>
      </c>
      <c r="O462" s="54"/>
      <c r="P462" s="95">
        <f t="shared" si="117"/>
        <v>96.37</v>
      </c>
    </row>
    <row r="463" spans="1:16" s="1" customFormat="1">
      <c r="A463" s="203"/>
      <c r="B463" s="75" t="s">
        <v>457</v>
      </c>
      <c r="C463" s="22">
        <v>600</v>
      </c>
      <c r="D463" s="42">
        <f t="shared" si="115"/>
        <v>60</v>
      </c>
      <c r="E463" s="42">
        <v>7</v>
      </c>
      <c r="F463" s="42">
        <v>30</v>
      </c>
      <c r="G463" s="43">
        <f t="shared" si="116"/>
        <v>97</v>
      </c>
      <c r="H463" s="43"/>
      <c r="I463" s="98"/>
      <c r="J463" s="119">
        <f t="shared" si="118"/>
        <v>97</v>
      </c>
      <c r="K463" s="43"/>
      <c r="L463" s="113">
        <v>0.87</v>
      </c>
      <c r="M463" s="124"/>
      <c r="N463" s="43">
        <f>SUM((G463+K463)*M463*0.0003)</f>
        <v>0</v>
      </c>
      <c r="O463" s="43"/>
      <c r="P463" s="95">
        <f t="shared" si="117"/>
        <v>97.87</v>
      </c>
    </row>
    <row r="464" spans="1:16" s="1" customFormat="1">
      <c r="A464" s="203"/>
      <c r="B464" s="68" t="s">
        <v>458</v>
      </c>
      <c r="C464" s="47">
        <v>600</v>
      </c>
      <c r="D464" s="48">
        <f t="shared" si="115"/>
        <v>60</v>
      </c>
      <c r="E464" s="48">
        <v>7</v>
      </c>
      <c r="F464" s="48">
        <v>30</v>
      </c>
      <c r="G464" s="49">
        <f t="shared" si="116"/>
        <v>97</v>
      </c>
      <c r="H464" s="49"/>
      <c r="I464" s="180"/>
      <c r="J464" s="139">
        <f t="shared" si="118"/>
        <v>97</v>
      </c>
      <c r="K464" s="84"/>
      <c r="L464" s="140"/>
      <c r="M464" s="107"/>
      <c r="N464" s="49">
        <f>SUM(G464*M464*0.0003)</f>
        <v>0</v>
      </c>
      <c r="O464" s="49"/>
      <c r="P464" s="95">
        <f t="shared" si="117"/>
        <v>97</v>
      </c>
    </row>
    <row r="465" spans="1:16" s="1" customFormat="1">
      <c r="A465" s="203"/>
      <c r="B465" s="77" t="s">
        <v>459</v>
      </c>
      <c r="C465" s="52">
        <v>600</v>
      </c>
      <c r="D465" s="53">
        <f t="shared" si="115"/>
        <v>60</v>
      </c>
      <c r="E465" s="53">
        <v>7</v>
      </c>
      <c r="F465" s="53">
        <v>30</v>
      </c>
      <c r="G465" s="54">
        <f t="shared" si="116"/>
        <v>97</v>
      </c>
      <c r="H465" s="50"/>
      <c r="I465" s="315"/>
      <c r="J465" s="160">
        <f t="shared" si="118"/>
        <v>97</v>
      </c>
      <c r="K465" s="209">
        <v>0.63</v>
      </c>
      <c r="L465" s="165">
        <v>0.03</v>
      </c>
      <c r="M465" s="156"/>
      <c r="N465" s="54">
        <f>SUM(G465*M465*0.0003)</f>
        <v>0</v>
      </c>
      <c r="O465" s="54"/>
      <c r="P465" s="95">
        <f t="shared" si="117"/>
        <v>97.66</v>
      </c>
    </row>
    <row r="466" spans="1:16" s="1" customFormat="1">
      <c r="A466" s="203"/>
      <c r="B466" s="75" t="s">
        <v>460</v>
      </c>
      <c r="C466" s="22">
        <v>600</v>
      </c>
      <c r="D466" s="42">
        <f t="shared" si="115"/>
        <v>60</v>
      </c>
      <c r="E466" s="42">
        <v>7</v>
      </c>
      <c r="F466" s="42">
        <v>30</v>
      </c>
      <c r="G466" s="43">
        <f t="shared" si="116"/>
        <v>97</v>
      </c>
      <c r="H466" s="43"/>
      <c r="I466" s="98"/>
      <c r="J466" s="119">
        <f t="shared" si="118"/>
        <v>97</v>
      </c>
      <c r="K466" s="43"/>
      <c r="L466" s="113">
        <v>2.88</v>
      </c>
      <c r="M466" s="124"/>
      <c r="N466" s="43">
        <f>SUM(G466*M466*0.0003)</f>
        <v>0</v>
      </c>
      <c r="O466" s="43"/>
      <c r="P466" s="95">
        <f t="shared" si="117"/>
        <v>99.88</v>
      </c>
    </row>
    <row r="467" spans="1:16" s="1" customFormat="1">
      <c r="A467" s="23"/>
      <c r="B467" s="77" t="s">
        <v>461</v>
      </c>
      <c r="C467" s="52">
        <v>600</v>
      </c>
      <c r="D467" s="53">
        <f t="shared" si="115"/>
        <v>60</v>
      </c>
      <c r="E467" s="53">
        <v>7</v>
      </c>
      <c r="F467" s="53">
        <v>30</v>
      </c>
      <c r="G467" s="54">
        <f t="shared" si="116"/>
        <v>97</v>
      </c>
      <c r="H467" s="54"/>
      <c r="I467" s="129"/>
      <c r="J467" s="130">
        <f t="shared" si="118"/>
        <v>97</v>
      </c>
      <c r="K467" s="251">
        <v>97</v>
      </c>
      <c r="L467" s="165">
        <v>7.4</v>
      </c>
      <c r="M467" s="133"/>
      <c r="N467" s="54">
        <f>SUM(G467*M467*0.0003)</f>
        <v>0</v>
      </c>
      <c r="O467" s="54"/>
      <c r="P467" s="95">
        <f t="shared" si="117"/>
        <v>201.4</v>
      </c>
    </row>
    <row r="468" spans="1:16" s="1" customFormat="1">
      <c r="A468" s="23"/>
      <c r="B468" s="239" t="s">
        <v>462</v>
      </c>
      <c r="C468" s="65">
        <v>609</v>
      </c>
      <c r="D468" s="35">
        <f>(SUM(C468:C469))*0.1</f>
        <v>121.9</v>
      </c>
      <c r="E468" s="35">
        <v>7</v>
      </c>
      <c r="F468" s="310">
        <v>60</v>
      </c>
      <c r="G468" s="310">
        <f>SUM(D468:F469)</f>
        <v>188.9</v>
      </c>
      <c r="H468" s="200">
        <v>157</v>
      </c>
      <c r="I468" s="109">
        <v>45793</v>
      </c>
      <c r="J468" s="286">
        <f t="shared" si="118"/>
        <v>31.9</v>
      </c>
      <c r="K468" s="200"/>
      <c r="L468" s="283"/>
      <c r="M468" s="124"/>
      <c r="N468" s="43">
        <f>SUM(G468*M468*0.0003)</f>
        <v>0</v>
      </c>
      <c r="O468" s="43"/>
      <c r="P468" s="113">
        <f>SUM(J468:O469)</f>
        <v>31.9</v>
      </c>
    </row>
    <row r="469" spans="1:16" s="1" customFormat="1">
      <c r="A469" s="44"/>
      <c r="B469" s="287" t="s">
        <v>463</v>
      </c>
      <c r="C469" s="67">
        <v>610</v>
      </c>
      <c r="D469" s="39"/>
      <c r="E469" s="39"/>
      <c r="F469" s="80"/>
      <c r="G469" s="80"/>
      <c r="H469" s="244"/>
      <c r="I469" s="219"/>
      <c r="J469" s="286"/>
      <c r="K469" s="36"/>
      <c r="L469" s="111"/>
      <c r="M469" s="124"/>
      <c r="N469" s="43"/>
      <c r="O469" s="43"/>
      <c r="P469" s="185"/>
    </row>
    <row r="470" spans="1:16" s="1" customFormat="1">
      <c r="A470" s="44"/>
      <c r="B470" s="192" t="s">
        <v>464</v>
      </c>
      <c r="C470" s="52">
        <v>600</v>
      </c>
      <c r="D470" s="53">
        <f t="shared" ref="D470:D479" si="119">SUM(C470*0.1)</f>
        <v>60</v>
      </c>
      <c r="E470" s="53">
        <v>7</v>
      </c>
      <c r="F470" s="53">
        <v>30</v>
      </c>
      <c r="G470" s="54">
        <f>SUM(D470:F470)</f>
        <v>97</v>
      </c>
      <c r="H470" s="54"/>
      <c r="I470" s="159"/>
      <c r="J470" s="160">
        <f>SUM(G470-H470)</f>
        <v>97</v>
      </c>
      <c r="K470" s="155">
        <v>-39.93</v>
      </c>
      <c r="L470" s="132"/>
      <c r="M470" s="156"/>
      <c r="N470" s="54">
        <f>SUM((G470+K470)*M470*0.0003)</f>
        <v>0</v>
      </c>
      <c r="O470" s="54"/>
      <c r="P470" s="95">
        <f t="shared" ref="P470:P494" si="120">SUM(J470:O470)</f>
        <v>57.07</v>
      </c>
    </row>
    <row r="471" spans="1:16" s="1" customFormat="1">
      <c r="A471" s="203"/>
      <c r="B471" s="77" t="s">
        <v>465</v>
      </c>
      <c r="C471" s="69">
        <v>600</v>
      </c>
      <c r="D471" s="53">
        <f t="shared" si="119"/>
        <v>60</v>
      </c>
      <c r="E471" s="53">
        <v>7</v>
      </c>
      <c r="F471" s="53">
        <v>30</v>
      </c>
      <c r="G471" s="54">
        <f t="shared" ref="G471:G481" si="121">SUM(D471:F471)</f>
        <v>97</v>
      </c>
      <c r="H471" s="54"/>
      <c r="I471" s="159"/>
      <c r="J471" s="130">
        <f>SUM(G471-H471)</f>
        <v>97</v>
      </c>
      <c r="K471" s="54"/>
      <c r="L471" s="161">
        <v>3.9</v>
      </c>
      <c r="M471" s="133"/>
      <c r="N471" s="54">
        <f>SUM(G471*M471*0.0003)</f>
        <v>0</v>
      </c>
      <c r="O471" s="54"/>
      <c r="P471" s="95">
        <f t="shared" si="120"/>
        <v>100.9</v>
      </c>
    </row>
    <row r="472" spans="1:16" s="1" customFormat="1">
      <c r="A472" s="203"/>
      <c r="B472" s="89" t="s">
        <v>466</v>
      </c>
      <c r="C472" s="22">
        <v>600</v>
      </c>
      <c r="D472" s="42">
        <f t="shared" si="119"/>
        <v>60</v>
      </c>
      <c r="E472" s="42">
        <v>7</v>
      </c>
      <c r="F472" s="42">
        <v>30</v>
      </c>
      <c r="G472" s="43">
        <f t="shared" si="121"/>
        <v>97</v>
      </c>
      <c r="H472" s="43"/>
      <c r="I472" s="98"/>
      <c r="J472" s="119">
        <f t="shared" ref="J472:J477" si="122">SUM(G472-H472)</f>
        <v>97</v>
      </c>
      <c r="K472" s="43"/>
      <c r="L472" s="123"/>
      <c r="M472" s="124"/>
      <c r="N472" s="43">
        <f>SUM(G472*M472*0.0003)</f>
        <v>0</v>
      </c>
      <c r="O472" s="43"/>
      <c r="P472" s="95">
        <f t="shared" si="120"/>
        <v>97</v>
      </c>
    </row>
    <row r="473" spans="1:16" s="1" customFormat="1">
      <c r="A473" s="203"/>
      <c r="B473" s="85" t="s">
        <v>467</v>
      </c>
      <c r="C473" s="52">
        <v>600</v>
      </c>
      <c r="D473" s="53">
        <f t="shared" si="119"/>
        <v>60</v>
      </c>
      <c r="E473" s="53">
        <v>7</v>
      </c>
      <c r="F473" s="53">
        <v>30</v>
      </c>
      <c r="G473" s="54">
        <f t="shared" si="121"/>
        <v>97</v>
      </c>
      <c r="H473" s="54"/>
      <c r="I473" s="129"/>
      <c r="J473" s="160">
        <f t="shared" si="122"/>
        <v>97</v>
      </c>
      <c r="K473" s="54"/>
      <c r="L473" s="165">
        <v>3.55</v>
      </c>
      <c r="M473" s="133"/>
      <c r="N473" s="54">
        <f>SUM(G473*M473*0.0003)</f>
        <v>0</v>
      </c>
      <c r="O473" s="54"/>
      <c r="P473" s="95">
        <f t="shared" si="120"/>
        <v>100.55</v>
      </c>
    </row>
    <row r="474" spans="1:16" s="1" customFormat="1">
      <c r="A474" s="203"/>
      <c r="B474" s="236" t="s">
        <v>468</v>
      </c>
      <c r="C474" s="22">
        <v>600</v>
      </c>
      <c r="D474" s="42">
        <f t="shared" si="119"/>
        <v>60</v>
      </c>
      <c r="E474" s="42">
        <v>7</v>
      </c>
      <c r="F474" s="42">
        <v>30</v>
      </c>
      <c r="G474" s="43">
        <f t="shared" si="121"/>
        <v>97</v>
      </c>
      <c r="H474" s="43"/>
      <c r="I474" s="232"/>
      <c r="J474" s="73">
        <f t="shared" si="122"/>
        <v>97</v>
      </c>
      <c r="K474" s="120">
        <v>-67.209999999999994</v>
      </c>
      <c r="L474" s="123"/>
      <c r="M474" s="154"/>
      <c r="N474" s="43">
        <f>SUM((G474+K474)*M474*0.0003)</f>
        <v>0</v>
      </c>
      <c r="O474" s="43"/>
      <c r="P474" s="95">
        <f t="shared" si="120"/>
        <v>29.79</v>
      </c>
    </row>
    <row r="475" spans="1:16" s="1" customFormat="1">
      <c r="A475" s="203"/>
      <c r="B475" s="77" t="s">
        <v>469</v>
      </c>
      <c r="C475" s="69">
        <v>617</v>
      </c>
      <c r="D475" s="53">
        <f t="shared" si="119"/>
        <v>61.7</v>
      </c>
      <c r="E475" s="53">
        <v>7</v>
      </c>
      <c r="F475" s="53">
        <v>30</v>
      </c>
      <c r="G475" s="54">
        <f t="shared" si="121"/>
        <v>98.7</v>
      </c>
      <c r="H475" s="54"/>
      <c r="I475" s="159"/>
      <c r="J475" s="130">
        <f t="shared" si="122"/>
        <v>98.7</v>
      </c>
      <c r="K475" s="78"/>
      <c r="L475" s="161">
        <v>0.21</v>
      </c>
      <c r="M475" s="156"/>
      <c r="N475" s="54">
        <f t="shared" ref="N475:N485" si="123">SUM(G475*M475*0.0003)</f>
        <v>0</v>
      </c>
      <c r="O475" s="54"/>
      <c r="P475" s="95">
        <f t="shared" si="120"/>
        <v>98.91</v>
      </c>
    </row>
    <row r="476" spans="1:16" s="1" customFormat="1">
      <c r="A476" s="203"/>
      <c r="B476" s="81" t="s">
        <v>470</v>
      </c>
      <c r="C476" s="4">
        <v>600</v>
      </c>
      <c r="D476" s="42">
        <f t="shared" si="119"/>
        <v>60</v>
      </c>
      <c r="E476" s="42">
        <v>7</v>
      </c>
      <c r="F476" s="42">
        <v>30</v>
      </c>
      <c r="G476" s="72">
        <f t="shared" si="121"/>
        <v>97</v>
      </c>
      <c r="H476" s="73"/>
      <c r="I476" s="9"/>
      <c r="J476" s="153">
        <f t="shared" si="122"/>
        <v>97</v>
      </c>
      <c r="K476" s="73"/>
      <c r="L476" s="164">
        <v>3.61</v>
      </c>
      <c r="M476" s="154"/>
      <c r="N476" s="73">
        <f t="shared" si="123"/>
        <v>0</v>
      </c>
      <c r="O476" s="73"/>
      <c r="P476" s="95">
        <f t="shared" si="120"/>
        <v>100.61</v>
      </c>
    </row>
    <row r="477" spans="1:16" s="1" customFormat="1">
      <c r="A477" s="203"/>
      <c r="B477" s="76" t="s">
        <v>471</v>
      </c>
      <c r="C477" s="52">
        <v>600</v>
      </c>
      <c r="D477" s="53">
        <f t="shared" si="119"/>
        <v>60</v>
      </c>
      <c r="E477" s="53">
        <v>7</v>
      </c>
      <c r="F477" s="53">
        <v>30</v>
      </c>
      <c r="G477" s="54">
        <f t="shared" si="121"/>
        <v>97</v>
      </c>
      <c r="H477" s="54"/>
      <c r="I477" s="129"/>
      <c r="J477" s="130">
        <f t="shared" si="122"/>
        <v>97</v>
      </c>
      <c r="K477" s="54"/>
      <c r="L477" s="95"/>
      <c r="M477" s="247"/>
      <c r="N477" s="78">
        <f t="shared" si="123"/>
        <v>0</v>
      </c>
      <c r="O477" s="54"/>
      <c r="P477" s="95">
        <f t="shared" si="120"/>
        <v>97</v>
      </c>
    </row>
    <row r="478" spans="1:16" s="1" customFormat="1">
      <c r="A478" s="203"/>
      <c r="B478" s="75" t="s">
        <v>472</v>
      </c>
      <c r="C478" s="22">
        <v>600</v>
      </c>
      <c r="D478" s="42">
        <f t="shared" si="119"/>
        <v>60</v>
      </c>
      <c r="E478" s="42">
        <v>7</v>
      </c>
      <c r="F478" s="42">
        <v>30</v>
      </c>
      <c r="G478" s="43">
        <f t="shared" si="121"/>
        <v>97</v>
      </c>
      <c r="H478" s="43"/>
      <c r="I478" s="98"/>
      <c r="J478" s="119">
        <f t="shared" ref="J478:J498" si="124">SUM(G478-H478)</f>
        <v>97</v>
      </c>
      <c r="K478" s="43"/>
      <c r="L478" s="113">
        <v>1.46</v>
      </c>
      <c r="M478" s="124"/>
      <c r="N478" s="73">
        <f t="shared" si="123"/>
        <v>0</v>
      </c>
      <c r="O478" s="43"/>
      <c r="P478" s="95">
        <f t="shared" si="120"/>
        <v>98.46</v>
      </c>
    </row>
    <row r="479" spans="1:16" s="1" customFormat="1">
      <c r="A479" s="203"/>
      <c r="B479" s="85" t="s">
        <v>473</v>
      </c>
      <c r="C479" s="52">
        <v>600</v>
      </c>
      <c r="D479" s="53">
        <f t="shared" si="119"/>
        <v>60</v>
      </c>
      <c r="E479" s="53">
        <v>7</v>
      </c>
      <c r="F479" s="53">
        <v>30</v>
      </c>
      <c r="G479" s="54">
        <f t="shared" si="121"/>
        <v>97</v>
      </c>
      <c r="H479" s="54"/>
      <c r="I479" s="159"/>
      <c r="J479" s="160">
        <f t="shared" si="124"/>
        <v>97</v>
      </c>
      <c r="K479" s="78"/>
      <c r="L479" s="165">
        <v>0.76</v>
      </c>
      <c r="M479" s="133"/>
      <c r="N479" s="54">
        <f t="shared" si="123"/>
        <v>0</v>
      </c>
      <c r="O479" s="54"/>
      <c r="P479" s="95">
        <f t="shared" si="120"/>
        <v>97.76</v>
      </c>
    </row>
    <row r="480" spans="1:16" s="1" customFormat="1">
      <c r="A480" s="203"/>
      <c r="B480" s="71" t="s">
        <v>474</v>
      </c>
      <c r="C480" s="22">
        <v>645</v>
      </c>
      <c r="D480" s="42">
        <f t="shared" ref="D480:D497" si="125">SUM(C480*0.1)</f>
        <v>64.5</v>
      </c>
      <c r="E480" s="42">
        <v>7</v>
      </c>
      <c r="F480" s="42">
        <v>30</v>
      </c>
      <c r="G480" s="43">
        <f t="shared" si="121"/>
        <v>101.5</v>
      </c>
      <c r="H480" s="43"/>
      <c r="I480" s="9"/>
      <c r="J480" s="119">
        <f t="shared" si="124"/>
        <v>101.5</v>
      </c>
      <c r="K480" s="43"/>
      <c r="L480" s="123"/>
      <c r="M480" s="124"/>
      <c r="N480" s="43">
        <f t="shared" si="123"/>
        <v>0</v>
      </c>
      <c r="O480" s="43"/>
      <c r="P480" s="95">
        <f t="shared" si="120"/>
        <v>101.5</v>
      </c>
    </row>
    <row r="481" spans="1:16" s="1" customFormat="1">
      <c r="A481" s="23"/>
      <c r="B481" s="311" t="s">
        <v>475</v>
      </c>
      <c r="C481" s="47">
        <v>604</v>
      </c>
      <c r="D481" s="48">
        <f t="shared" si="125"/>
        <v>60.4</v>
      </c>
      <c r="E481" s="48">
        <v>7</v>
      </c>
      <c r="F481" s="48">
        <v>30</v>
      </c>
      <c r="G481" s="49">
        <f t="shared" si="121"/>
        <v>97.4</v>
      </c>
      <c r="H481" s="49"/>
      <c r="I481" s="126"/>
      <c r="J481" s="127">
        <f t="shared" si="124"/>
        <v>97.4</v>
      </c>
      <c r="K481" s="208">
        <v>-1.83</v>
      </c>
      <c r="L481" s="141"/>
      <c r="M481" s="107"/>
      <c r="N481" s="49">
        <f t="shared" si="123"/>
        <v>0</v>
      </c>
      <c r="O481" s="49"/>
      <c r="P481" s="141">
        <f t="shared" si="120"/>
        <v>95.57</v>
      </c>
    </row>
    <row r="482" spans="1:16" s="1" customFormat="1">
      <c r="A482" s="195"/>
      <c r="B482" s="311" t="s">
        <v>476</v>
      </c>
      <c r="C482" s="29">
        <v>640</v>
      </c>
      <c r="D482" s="30">
        <f t="shared" si="125"/>
        <v>64</v>
      </c>
      <c r="E482" s="30">
        <v>7</v>
      </c>
      <c r="F482" s="30">
        <v>30</v>
      </c>
      <c r="G482" s="31">
        <f t="shared" ref="G482:G497" si="126">SUM(D482:F482)</f>
        <v>101</v>
      </c>
      <c r="H482" s="243">
        <v>108.45</v>
      </c>
      <c r="I482" s="252">
        <v>45818</v>
      </c>
      <c r="J482" s="143">
        <f t="shared" si="124"/>
        <v>-7.45</v>
      </c>
      <c r="K482" s="31">
        <v>8.18</v>
      </c>
      <c r="L482" s="106">
        <v>0.37</v>
      </c>
      <c r="M482" s="226"/>
      <c r="N482" s="31">
        <f t="shared" si="123"/>
        <v>0</v>
      </c>
      <c r="O482" s="31"/>
      <c r="P482" s="145">
        <f>SUM(J482:O483)</f>
        <v>-7.45</v>
      </c>
    </row>
    <row r="483" spans="1:16" s="1" customFormat="1">
      <c r="A483" s="197"/>
      <c r="B483" s="86"/>
      <c r="C483" s="38"/>
      <c r="D483" s="39"/>
      <c r="E483" s="39"/>
      <c r="F483" s="39"/>
      <c r="G483" s="40"/>
      <c r="H483" s="244"/>
      <c r="I483" s="170">
        <v>45818</v>
      </c>
      <c r="J483" s="115"/>
      <c r="K483" s="40">
        <v>-8.18</v>
      </c>
      <c r="L483" s="116">
        <v>-0.37</v>
      </c>
      <c r="M483" s="227"/>
      <c r="N483" s="40"/>
      <c r="O483" s="40"/>
      <c r="P483" s="254"/>
    </row>
    <row r="484" spans="1:16" s="1" customFormat="1">
      <c r="A484" s="44"/>
      <c r="B484" s="75" t="s">
        <v>477</v>
      </c>
      <c r="C484" s="22">
        <v>626</v>
      </c>
      <c r="D484" s="42">
        <f t="shared" si="125"/>
        <v>62.6</v>
      </c>
      <c r="E484" s="42">
        <v>7</v>
      </c>
      <c r="F484" s="43">
        <v>30</v>
      </c>
      <c r="G484" s="43">
        <f t="shared" si="126"/>
        <v>99.6</v>
      </c>
      <c r="H484" s="182"/>
      <c r="I484" s="9"/>
      <c r="J484" s="119">
        <f>SUM(G484-H484)</f>
        <v>99.6</v>
      </c>
      <c r="K484" s="73"/>
      <c r="L484" s="164">
        <v>0.78</v>
      </c>
      <c r="M484" s="154"/>
      <c r="N484" s="182">
        <f t="shared" si="123"/>
        <v>0</v>
      </c>
      <c r="O484" s="182"/>
      <c r="P484" s="136">
        <f t="shared" si="120"/>
        <v>100.38</v>
      </c>
    </row>
    <row r="485" spans="1:16" s="1" customFormat="1">
      <c r="A485" s="203"/>
      <c r="B485" s="85" t="s">
        <v>478</v>
      </c>
      <c r="C485" s="52">
        <v>670</v>
      </c>
      <c r="D485" s="53">
        <f t="shared" si="125"/>
        <v>67</v>
      </c>
      <c r="E485" s="53">
        <v>7</v>
      </c>
      <c r="F485" s="54">
        <v>30</v>
      </c>
      <c r="G485" s="54">
        <f t="shared" si="126"/>
        <v>104</v>
      </c>
      <c r="H485" s="235"/>
      <c r="I485" s="188"/>
      <c r="J485" s="160">
        <f t="shared" si="124"/>
        <v>104</v>
      </c>
      <c r="K485" s="78"/>
      <c r="L485" s="161">
        <v>0.81</v>
      </c>
      <c r="M485" s="190"/>
      <c r="N485" s="235">
        <f t="shared" si="123"/>
        <v>0</v>
      </c>
      <c r="O485" s="235"/>
      <c r="P485" s="95">
        <f t="shared" si="120"/>
        <v>104.81</v>
      </c>
    </row>
    <row r="486" spans="1:16" s="1" customFormat="1">
      <c r="A486" s="203"/>
      <c r="B486" s="236" t="s">
        <v>479</v>
      </c>
      <c r="C486" s="22">
        <v>600</v>
      </c>
      <c r="D486" s="42">
        <f t="shared" si="125"/>
        <v>60</v>
      </c>
      <c r="E486" s="42">
        <v>7</v>
      </c>
      <c r="F486" s="42">
        <v>30</v>
      </c>
      <c r="G486" s="43">
        <f t="shared" si="126"/>
        <v>97</v>
      </c>
      <c r="H486" s="43"/>
      <c r="I486" s="98"/>
      <c r="J486" s="119">
        <f t="shared" si="124"/>
        <v>97</v>
      </c>
      <c r="K486" s="120">
        <v>-1.75</v>
      </c>
      <c r="L486" s="73"/>
      <c r="M486" s="316"/>
      <c r="N486" s="182">
        <f>SUM((G486+K486)*M486*0.0003)</f>
        <v>0</v>
      </c>
      <c r="O486" s="43"/>
      <c r="P486" s="95">
        <f t="shared" si="120"/>
        <v>95.25</v>
      </c>
    </row>
    <row r="487" spans="1:16" s="1" customFormat="1">
      <c r="A487" s="203"/>
      <c r="B487" s="191" t="s">
        <v>480</v>
      </c>
      <c r="C487" s="87">
        <v>600</v>
      </c>
      <c r="D487" s="48">
        <f t="shared" si="125"/>
        <v>60</v>
      </c>
      <c r="E487" s="48">
        <v>7</v>
      </c>
      <c r="F487" s="48">
        <v>30</v>
      </c>
      <c r="G487" s="49">
        <f t="shared" si="126"/>
        <v>97</v>
      </c>
      <c r="H487" s="49"/>
      <c r="I487" s="180"/>
      <c r="J487" s="127">
        <f t="shared" si="124"/>
        <v>97</v>
      </c>
      <c r="K487" s="208">
        <v>-2.71</v>
      </c>
      <c r="L487" s="141"/>
      <c r="M487" s="107"/>
      <c r="N487" s="49">
        <f t="shared" ref="N487:N497" si="127">SUM(G487*M487*0.0003)</f>
        <v>0</v>
      </c>
      <c r="O487" s="49"/>
      <c r="P487" s="95">
        <f t="shared" si="120"/>
        <v>94.29</v>
      </c>
    </row>
    <row r="488" spans="1:16" s="1" customFormat="1">
      <c r="A488" s="203"/>
      <c r="B488" s="77" t="s">
        <v>481</v>
      </c>
      <c r="C488" s="69">
        <v>598</v>
      </c>
      <c r="D488" s="53">
        <f t="shared" si="125"/>
        <v>59.8</v>
      </c>
      <c r="E488" s="53">
        <v>7</v>
      </c>
      <c r="F488" s="70">
        <v>30</v>
      </c>
      <c r="G488" s="54">
        <f t="shared" si="126"/>
        <v>96.8</v>
      </c>
      <c r="H488" s="54"/>
      <c r="I488" s="129"/>
      <c r="J488" s="130">
        <f t="shared" si="124"/>
        <v>96.8</v>
      </c>
      <c r="K488" s="54"/>
      <c r="L488" s="161">
        <v>2.06</v>
      </c>
      <c r="M488" s="156"/>
      <c r="N488" s="54">
        <f t="shared" si="127"/>
        <v>0</v>
      </c>
      <c r="O488" s="54"/>
      <c r="P488" s="95">
        <f t="shared" si="120"/>
        <v>98.86</v>
      </c>
    </row>
    <row r="489" spans="1:16" s="1" customFormat="1">
      <c r="A489" s="203"/>
      <c r="B489" s="89" t="s">
        <v>482</v>
      </c>
      <c r="C489" s="22">
        <v>600</v>
      </c>
      <c r="D489" s="42">
        <f t="shared" si="125"/>
        <v>60</v>
      </c>
      <c r="E489" s="42">
        <v>7</v>
      </c>
      <c r="F489" s="42">
        <v>30</v>
      </c>
      <c r="G489" s="43">
        <f t="shared" si="126"/>
        <v>97</v>
      </c>
      <c r="H489" s="43"/>
      <c r="I489" s="9"/>
      <c r="J489" s="119">
        <f t="shared" si="124"/>
        <v>97</v>
      </c>
      <c r="K489" s="43"/>
      <c r="L489" s="123"/>
      <c r="M489" s="124"/>
      <c r="N489" s="43">
        <f t="shared" si="127"/>
        <v>0</v>
      </c>
      <c r="O489" s="43"/>
      <c r="P489" s="95">
        <f t="shared" si="120"/>
        <v>97</v>
      </c>
    </row>
    <row r="490" spans="1:16" s="1" customFormat="1">
      <c r="A490" s="203"/>
      <c r="B490" s="76" t="s">
        <v>483</v>
      </c>
      <c r="C490" s="52">
        <v>600</v>
      </c>
      <c r="D490" s="53">
        <f t="shared" si="125"/>
        <v>60</v>
      </c>
      <c r="E490" s="53">
        <v>7</v>
      </c>
      <c r="F490" s="53">
        <v>30</v>
      </c>
      <c r="G490" s="54">
        <f t="shared" si="126"/>
        <v>97</v>
      </c>
      <c r="H490" s="54"/>
      <c r="I490" s="129"/>
      <c r="J490" s="130">
        <f t="shared" si="124"/>
        <v>97</v>
      </c>
      <c r="K490" s="54"/>
      <c r="L490" s="95"/>
      <c r="M490" s="133"/>
      <c r="N490" s="54">
        <f t="shared" si="127"/>
        <v>0</v>
      </c>
      <c r="O490" s="54"/>
      <c r="P490" s="95">
        <f t="shared" si="120"/>
        <v>97</v>
      </c>
    </row>
    <row r="491" spans="1:16" s="1" customFormat="1">
      <c r="A491" s="203"/>
      <c r="B491" s="312" t="s">
        <v>484</v>
      </c>
      <c r="C491" s="34">
        <v>600</v>
      </c>
      <c r="D491" s="35">
        <f t="shared" si="125"/>
        <v>60</v>
      </c>
      <c r="E491" s="35">
        <v>7</v>
      </c>
      <c r="F491" s="35">
        <v>30</v>
      </c>
      <c r="G491" s="36">
        <f t="shared" si="126"/>
        <v>97</v>
      </c>
      <c r="H491" s="36">
        <v>97</v>
      </c>
      <c r="I491" s="146">
        <v>45830</v>
      </c>
      <c r="J491" s="317">
        <f t="shared" si="124"/>
        <v>0</v>
      </c>
      <c r="K491" s="36"/>
      <c r="L491" s="111"/>
      <c r="M491" s="309"/>
      <c r="N491" s="36">
        <f t="shared" si="127"/>
        <v>0</v>
      </c>
      <c r="O491" s="36"/>
      <c r="P491" s="163">
        <f t="shared" si="120"/>
        <v>0</v>
      </c>
    </row>
    <row r="492" spans="1:16" s="1" customFormat="1">
      <c r="A492" s="203"/>
      <c r="B492" s="85" t="s">
        <v>485</v>
      </c>
      <c r="C492" s="52">
        <v>604</v>
      </c>
      <c r="D492" s="53">
        <f t="shared" si="125"/>
        <v>60.4</v>
      </c>
      <c r="E492" s="53">
        <v>7</v>
      </c>
      <c r="F492" s="53">
        <v>30</v>
      </c>
      <c r="G492" s="54">
        <f t="shared" si="126"/>
        <v>97.4</v>
      </c>
      <c r="H492" s="54"/>
      <c r="I492" s="159"/>
      <c r="J492" s="130">
        <f t="shared" si="124"/>
        <v>97.4</v>
      </c>
      <c r="K492" s="54"/>
      <c r="L492" s="165">
        <v>0.76</v>
      </c>
      <c r="M492" s="133"/>
      <c r="N492" s="54">
        <f t="shared" si="127"/>
        <v>0</v>
      </c>
      <c r="O492" s="54"/>
      <c r="P492" s="95">
        <f t="shared" si="120"/>
        <v>98.16</v>
      </c>
    </row>
    <row r="493" spans="1:16" s="1" customFormat="1">
      <c r="A493" s="203"/>
      <c r="B493" s="81" t="s">
        <v>486</v>
      </c>
      <c r="C493" s="22">
        <v>600</v>
      </c>
      <c r="D493" s="42">
        <f t="shared" si="125"/>
        <v>60</v>
      </c>
      <c r="E493" s="42">
        <v>7</v>
      </c>
      <c r="F493" s="42">
        <v>30</v>
      </c>
      <c r="G493" s="43">
        <f t="shared" si="126"/>
        <v>97</v>
      </c>
      <c r="H493" s="43"/>
      <c r="I493" s="98"/>
      <c r="J493" s="153">
        <f t="shared" si="124"/>
        <v>97</v>
      </c>
      <c r="K493" s="228">
        <v>1.92</v>
      </c>
      <c r="L493" s="113">
        <v>0.09</v>
      </c>
      <c r="M493" s="112"/>
      <c r="N493" s="43">
        <f t="shared" si="127"/>
        <v>0</v>
      </c>
      <c r="O493" s="43"/>
      <c r="P493" s="95">
        <f t="shared" si="120"/>
        <v>99.01</v>
      </c>
    </row>
    <row r="494" spans="1:16" s="1" customFormat="1">
      <c r="A494" s="23"/>
      <c r="B494" s="85" t="s">
        <v>487</v>
      </c>
      <c r="C494" s="69">
        <v>600</v>
      </c>
      <c r="D494" s="53">
        <f t="shared" si="125"/>
        <v>60</v>
      </c>
      <c r="E494" s="53">
        <v>7</v>
      </c>
      <c r="F494" s="53">
        <v>30</v>
      </c>
      <c r="G494" s="54">
        <f t="shared" si="126"/>
        <v>97</v>
      </c>
      <c r="H494" s="54"/>
      <c r="I494" s="159"/>
      <c r="J494" s="130">
        <f t="shared" si="124"/>
        <v>97</v>
      </c>
      <c r="K494" s="54"/>
      <c r="L494" s="161">
        <v>2.84</v>
      </c>
      <c r="M494" s="133"/>
      <c r="N494" s="54">
        <f t="shared" si="127"/>
        <v>0</v>
      </c>
      <c r="O494" s="54"/>
      <c r="P494" s="95">
        <f t="shared" si="120"/>
        <v>99.84</v>
      </c>
    </row>
    <row r="495" spans="1:16" s="1" customFormat="1">
      <c r="A495" s="23"/>
      <c r="B495" s="239" t="s">
        <v>488</v>
      </c>
      <c r="C495" s="22">
        <v>602</v>
      </c>
      <c r="D495" s="42">
        <f t="shared" si="125"/>
        <v>60.2</v>
      </c>
      <c r="E495" s="42">
        <v>7</v>
      </c>
      <c r="F495" s="42">
        <v>60</v>
      </c>
      <c r="G495" s="43">
        <f>SUM(D495:F496)</f>
        <v>187.6</v>
      </c>
      <c r="H495" s="43"/>
      <c r="I495" s="98"/>
      <c r="J495" s="153">
        <f t="shared" si="124"/>
        <v>187.6</v>
      </c>
      <c r="K495" s="228">
        <v>30</v>
      </c>
      <c r="L495" s="113">
        <v>1.35</v>
      </c>
      <c r="M495" s="124"/>
      <c r="N495" s="43">
        <f t="shared" si="127"/>
        <v>0</v>
      </c>
      <c r="O495" s="43"/>
      <c r="P495" s="123">
        <f>SUM(J495:O496)</f>
        <v>218.95</v>
      </c>
    </row>
    <row r="496" spans="1:16" s="1" customFormat="1">
      <c r="A496" s="44"/>
      <c r="B496" s="33" t="s">
        <v>489</v>
      </c>
      <c r="C496" s="22">
        <v>604</v>
      </c>
      <c r="D496" s="42">
        <f t="shared" si="125"/>
        <v>60.4</v>
      </c>
      <c r="E496" s="42"/>
      <c r="F496" s="42"/>
      <c r="G496" s="43"/>
      <c r="H496" s="43"/>
      <c r="I496" s="98"/>
      <c r="J496" s="153">
        <f t="shared" si="124"/>
        <v>0</v>
      </c>
      <c r="K496" s="228"/>
      <c r="L496" s="113"/>
      <c r="M496" s="124"/>
      <c r="N496" s="43">
        <f t="shared" si="127"/>
        <v>0</v>
      </c>
      <c r="O496" s="43"/>
      <c r="P496" s="125"/>
    </row>
    <row r="497" spans="1:16" s="1" customFormat="1" ht="13.5" customHeight="1">
      <c r="A497" s="32"/>
      <c r="B497" s="76" t="s">
        <v>490</v>
      </c>
      <c r="C497" s="52">
        <v>600</v>
      </c>
      <c r="D497" s="53">
        <f t="shared" si="125"/>
        <v>60</v>
      </c>
      <c r="E497" s="53">
        <v>7</v>
      </c>
      <c r="F497" s="53">
        <v>30</v>
      </c>
      <c r="G497" s="54">
        <f t="shared" si="126"/>
        <v>97</v>
      </c>
      <c r="H497" s="54"/>
      <c r="I497" s="129"/>
      <c r="J497" s="181">
        <f t="shared" si="124"/>
        <v>97</v>
      </c>
      <c r="K497" s="54"/>
      <c r="L497" s="95"/>
      <c r="M497" s="133"/>
      <c r="N497" s="54">
        <f t="shared" si="127"/>
        <v>0</v>
      </c>
      <c r="O497" s="54"/>
      <c r="P497" s="95">
        <f>SUM(J497:O497)</f>
        <v>97</v>
      </c>
    </row>
    <row r="498" spans="1:16" s="1" customFormat="1">
      <c r="A498" s="23"/>
      <c r="B498" s="4" t="s">
        <v>491</v>
      </c>
      <c r="C498" s="22">
        <v>600</v>
      </c>
      <c r="D498" s="42">
        <f>(SUM(C498:C499))*0.1</f>
        <v>120</v>
      </c>
      <c r="E498" s="42">
        <v>7</v>
      </c>
      <c r="F498" s="42">
        <v>60</v>
      </c>
      <c r="G498" s="43">
        <f>SUM(D498:F499)</f>
        <v>187</v>
      </c>
      <c r="H498" s="43"/>
      <c r="I498" s="98"/>
      <c r="J498" s="119">
        <f t="shared" si="124"/>
        <v>187</v>
      </c>
      <c r="K498" s="43"/>
      <c r="L498" s="123"/>
      <c r="M498" s="112"/>
      <c r="N498" s="43">
        <f>SUM((G498+K498)*M498*0.0003)</f>
        <v>0</v>
      </c>
      <c r="O498" s="43"/>
      <c r="P498" s="123">
        <f>SUM(J498:O499)</f>
        <v>187</v>
      </c>
    </row>
    <row r="499" spans="1:16" s="1" customFormat="1">
      <c r="A499" s="44"/>
      <c r="B499" s="4" t="s">
        <v>492</v>
      </c>
      <c r="C499" s="22">
        <v>600</v>
      </c>
      <c r="D499" s="42"/>
      <c r="E499" s="42"/>
      <c r="F499" s="42"/>
      <c r="G499" s="43"/>
      <c r="H499" s="43"/>
      <c r="I499" s="134"/>
      <c r="J499" s="119"/>
      <c r="K499" s="43"/>
      <c r="L499" s="123"/>
      <c r="M499" s="124"/>
      <c r="N499" s="43"/>
      <c r="O499" s="43"/>
      <c r="P499" s="125"/>
    </row>
    <row r="500" spans="1:16" s="1" customFormat="1">
      <c r="A500" s="44"/>
      <c r="B500" s="61" t="s">
        <v>493</v>
      </c>
      <c r="C500" s="47">
        <v>600</v>
      </c>
      <c r="D500" s="48">
        <f>(SUM(C500:C500))*0.1</f>
        <v>60</v>
      </c>
      <c r="E500" s="48">
        <v>7</v>
      </c>
      <c r="F500" s="48">
        <v>30</v>
      </c>
      <c r="G500" s="49">
        <f t="shared" ref="G500:G522" si="128">SUM(D500:F500)</f>
        <v>97</v>
      </c>
      <c r="H500" s="49"/>
      <c r="I500" s="180"/>
      <c r="J500" s="127">
        <f t="shared" ref="J500:J511" si="129">SUM(G500-H500)</f>
        <v>97</v>
      </c>
      <c r="K500" s="84"/>
      <c r="L500" s="140"/>
      <c r="M500" s="186"/>
      <c r="N500" s="49">
        <f>SUM(G500*M500*0.0003)</f>
        <v>0</v>
      </c>
      <c r="O500" s="49"/>
      <c r="P500" s="95">
        <f t="shared" ref="P500:P516" si="130">SUM(J500:O500)</f>
        <v>97</v>
      </c>
    </row>
    <row r="501" spans="1:16" s="1" customFormat="1">
      <c r="A501" s="203"/>
      <c r="B501" s="191" t="s">
        <v>494</v>
      </c>
      <c r="C501" s="47">
        <v>600</v>
      </c>
      <c r="D501" s="48">
        <f>(SUM(C501:C501))*0.1</f>
        <v>60</v>
      </c>
      <c r="E501" s="48">
        <v>7</v>
      </c>
      <c r="F501" s="48">
        <v>30</v>
      </c>
      <c r="G501" s="49">
        <f t="shared" si="128"/>
        <v>97</v>
      </c>
      <c r="H501" s="49"/>
      <c r="I501" s="180"/>
      <c r="J501" s="127">
        <f t="shared" si="129"/>
        <v>97</v>
      </c>
      <c r="K501" s="208">
        <v>-95.3</v>
      </c>
      <c r="L501" s="141"/>
      <c r="M501" s="186"/>
      <c r="N501" s="49">
        <f>SUM(G501*M501*0.0003)</f>
        <v>0</v>
      </c>
      <c r="O501" s="49"/>
      <c r="P501" s="95">
        <f t="shared" si="130"/>
        <v>1.7</v>
      </c>
    </row>
    <row r="502" spans="1:16" s="1" customFormat="1">
      <c r="A502" s="203"/>
      <c r="B502" s="77" t="s">
        <v>495</v>
      </c>
      <c r="C502" s="52">
        <v>600</v>
      </c>
      <c r="D502" s="53">
        <f t="shared" ref="D502:D529" si="131">SUM(C502*0.1)</f>
        <v>60</v>
      </c>
      <c r="E502" s="53">
        <v>7</v>
      </c>
      <c r="F502" s="53">
        <v>30</v>
      </c>
      <c r="G502" s="54">
        <f t="shared" si="128"/>
        <v>97</v>
      </c>
      <c r="H502" s="54"/>
      <c r="I502" s="129"/>
      <c r="J502" s="130">
        <f t="shared" si="129"/>
        <v>97</v>
      </c>
      <c r="K502" s="78"/>
      <c r="L502" s="161">
        <v>2.0099999999999998</v>
      </c>
      <c r="M502" s="133"/>
      <c r="N502" s="54">
        <f>SUM((G502+K502)*M502*0.0003)</f>
        <v>0</v>
      </c>
      <c r="O502" s="54"/>
      <c r="P502" s="95">
        <f t="shared" si="130"/>
        <v>99.01</v>
      </c>
    </row>
    <row r="503" spans="1:16" s="1" customFormat="1">
      <c r="A503" s="203"/>
      <c r="B503" s="75" t="s">
        <v>496</v>
      </c>
      <c r="C503" s="22">
        <v>600</v>
      </c>
      <c r="D503" s="42">
        <f t="shared" si="131"/>
        <v>60</v>
      </c>
      <c r="E503" s="42">
        <v>7</v>
      </c>
      <c r="F503" s="42">
        <v>30</v>
      </c>
      <c r="G503" s="43">
        <f t="shared" si="128"/>
        <v>97</v>
      </c>
      <c r="H503" s="43"/>
      <c r="I503" s="9"/>
      <c r="J503" s="153">
        <f t="shared" si="129"/>
        <v>97</v>
      </c>
      <c r="K503" s="43"/>
      <c r="L503" s="164">
        <v>0.99</v>
      </c>
      <c r="M503" s="124"/>
      <c r="N503" s="43">
        <f>SUM(G503*M503*0.0003)</f>
        <v>0</v>
      </c>
      <c r="O503" s="43"/>
      <c r="P503" s="95">
        <f t="shared" si="130"/>
        <v>97.99</v>
      </c>
    </row>
    <row r="504" spans="1:16" s="1" customFormat="1" ht="11.25" customHeight="1">
      <c r="A504" s="203"/>
      <c r="B504" s="76" t="s">
        <v>497</v>
      </c>
      <c r="C504" s="69">
        <v>893</v>
      </c>
      <c r="D504" s="53">
        <f t="shared" si="131"/>
        <v>89.3</v>
      </c>
      <c r="E504" s="53">
        <v>7</v>
      </c>
      <c r="F504" s="53">
        <v>30</v>
      </c>
      <c r="G504" s="54">
        <f t="shared" si="128"/>
        <v>126.3</v>
      </c>
      <c r="H504" s="54"/>
      <c r="I504" s="159"/>
      <c r="J504" s="130">
        <f t="shared" si="129"/>
        <v>126.3</v>
      </c>
      <c r="K504" s="78"/>
      <c r="L504" s="132"/>
      <c r="M504" s="156"/>
      <c r="N504" s="54">
        <f>SUM(G504*M504*0.0003)</f>
        <v>0</v>
      </c>
      <c r="O504" s="54"/>
      <c r="P504" s="95">
        <f t="shared" si="130"/>
        <v>126.3</v>
      </c>
    </row>
    <row r="505" spans="1:16" s="1" customFormat="1">
      <c r="A505" s="203"/>
      <c r="B505" s="81" t="s">
        <v>498</v>
      </c>
      <c r="C505" s="22">
        <v>620</v>
      </c>
      <c r="D505" s="42">
        <f t="shared" si="131"/>
        <v>62</v>
      </c>
      <c r="E505" s="42">
        <v>7</v>
      </c>
      <c r="F505" s="42">
        <v>30</v>
      </c>
      <c r="G505" s="43">
        <f t="shared" si="128"/>
        <v>99</v>
      </c>
      <c r="H505" s="43"/>
      <c r="I505" s="98"/>
      <c r="J505" s="153">
        <f t="shared" si="129"/>
        <v>99</v>
      </c>
      <c r="K505" s="73"/>
      <c r="L505" s="164">
        <v>3.65</v>
      </c>
      <c r="M505" s="124"/>
      <c r="N505" s="43">
        <f>SUM(G505*M505*0.0003)</f>
        <v>0</v>
      </c>
      <c r="O505" s="43"/>
      <c r="P505" s="95">
        <f t="shared" si="130"/>
        <v>102.65</v>
      </c>
    </row>
    <row r="506" spans="1:16" s="1" customFormat="1">
      <c r="A506" s="203"/>
      <c r="B506" s="76" t="s">
        <v>499</v>
      </c>
      <c r="C506" s="69">
        <v>1146</v>
      </c>
      <c r="D506" s="53">
        <f t="shared" si="131"/>
        <v>114.6</v>
      </c>
      <c r="E506" s="53">
        <v>7</v>
      </c>
      <c r="F506" s="53">
        <v>30</v>
      </c>
      <c r="G506" s="54">
        <f t="shared" si="128"/>
        <v>151.6</v>
      </c>
      <c r="H506" s="54"/>
      <c r="I506" s="159"/>
      <c r="J506" s="181">
        <f t="shared" si="129"/>
        <v>151.6</v>
      </c>
      <c r="K506" s="54"/>
      <c r="L506" s="95"/>
      <c r="M506" s="156"/>
      <c r="N506" s="54"/>
      <c r="O506" s="54"/>
      <c r="P506" s="95">
        <f t="shared" si="130"/>
        <v>151.6</v>
      </c>
    </row>
    <row r="507" spans="1:16" s="1" customFormat="1">
      <c r="A507" s="203"/>
      <c r="B507" s="236" t="s">
        <v>500</v>
      </c>
      <c r="C507" s="4">
        <v>630</v>
      </c>
      <c r="D507" s="42">
        <f t="shared" si="131"/>
        <v>63</v>
      </c>
      <c r="E507" s="42">
        <v>7</v>
      </c>
      <c r="F507" s="42">
        <v>30</v>
      </c>
      <c r="G507" s="43">
        <f t="shared" si="128"/>
        <v>100</v>
      </c>
      <c r="H507" s="43"/>
      <c r="I507" s="9"/>
      <c r="J507" s="153">
        <f t="shared" si="129"/>
        <v>100</v>
      </c>
      <c r="K507" s="120">
        <v>-4.5</v>
      </c>
      <c r="L507" s="123"/>
      <c r="M507" s="112"/>
      <c r="N507" s="43">
        <f>SUM(G507+K507)*M507*0.0003</f>
        <v>0</v>
      </c>
      <c r="O507" s="73"/>
      <c r="P507" s="95">
        <f t="shared" si="130"/>
        <v>95.5</v>
      </c>
    </row>
    <row r="508" spans="1:16" s="1" customFormat="1">
      <c r="A508" s="203"/>
      <c r="B508" s="313" t="s">
        <v>501</v>
      </c>
      <c r="C508" s="47">
        <v>632</v>
      </c>
      <c r="D508" s="48">
        <f t="shared" si="131"/>
        <v>63.2</v>
      </c>
      <c r="E508" s="48">
        <v>7</v>
      </c>
      <c r="F508" s="48">
        <v>30</v>
      </c>
      <c r="G508" s="49">
        <f t="shared" si="128"/>
        <v>100.2</v>
      </c>
      <c r="H508" s="49"/>
      <c r="I508" s="180"/>
      <c r="J508" s="139">
        <f t="shared" si="129"/>
        <v>100.2</v>
      </c>
      <c r="K508" s="49"/>
      <c r="L508" s="295"/>
      <c r="M508" s="128"/>
      <c r="N508" s="49"/>
      <c r="O508" s="49"/>
      <c r="P508" s="95">
        <f t="shared" si="130"/>
        <v>100.2</v>
      </c>
    </row>
    <row r="509" spans="1:16" s="1" customFormat="1">
      <c r="A509" s="203"/>
      <c r="B509" s="76" t="s">
        <v>502</v>
      </c>
      <c r="C509" s="52">
        <v>610</v>
      </c>
      <c r="D509" s="53">
        <f t="shared" si="131"/>
        <v>61</v>
      </c>
      <c r="E509" s="53">
        <v>7</v>
      </c>
      <c r="F509" s="53">
        <v>30</v>
      </c>
      <c r="G509" s="54">
        <f t="shared" si="128"/>
        <v>98</v>
      </c>
      <c r="H509" s="54"/>
      <c r="I509" s="129"/>
      <c r="J509" s="130">
        <f t="shared" si="129"/>
        <v>98</v>
      </c>
      <c r="K509" s="78"/>
      <c r="L509" s="132"/>
      <c r="M509" s="133"/>
      <c r="N509" s="54">
        <f>SUM(G509*M509*0.0003)</f>
        <v>0</v>
      </c>
      <c r="O509" s="54"/>
      <c r="P509" s="95">
        <f t="shared" si="130"/>
        <v>98</v>
      </c>
    </row>
    <row r="510" spans="1:16" s="1" customFormat="1">
      <c r="A510" s="203"/>
      <c r="B510" s="71" t="s">
        <v>503</v>
      </c>
      <c r="C510" s="22">
        <v>815</v>
      </c>
      <c r="D510" s="42">
        <f t="shared" si="131"/>
        <v>81.5</v>
      </c>
      <c r="E510" s="42">
        <v>7</v>
      </c>
      <c r="F510" s="42">
        <v>30</v>
      </c>
      <c r="G510" s="43">
        <f t="shared" si="128"/>
        <v>118.5</v>
      </c>
      <c r="H510" s="43"/>
      <c r="I510" s="98"/>
      <c r="J510" s="153">
        <f t="shared" si="129"/>
        <v>118.5</v>
      </c>
      <c r="K510" s="43"/>
      <c r="L510" s="123"/>
      <c r="M510" s="124"/>
      <c r="N510" s="43"/>
      <c r="O510" s="43"/>
      <c r="P510" s="95">
        <f t="shared" si="130"/>
        <v>118.5</v>
      </c>
    </row>
    <row r="511" spans="1:16" s="1" customFormat="1">
      <c r="A511" s="203"/>
      <c r="B511" s="77" t="s">
        <v>504</v>
      </c>
      <c r="C511" s="52">
        <v>630</v>
      </c>
      <c r="D511" s="53">
        <f t="shared" si="131"/>
        <v>63</v>
      </c>
      <c r="E511" s="53">
        <v>7</v>
      </c>
      <c r="F511" s="53">
        <v>30</v>
      </c>
      <c r="G511" s="54">
        <f t="shared" si="128"/>
        <v>100</v>
      </c>
      <c r="H511" s="54"/>
      <c r="I511" s="129"/>
      <c r="J511" s="130">
        <f t="shared" si="129"/>
        <v>100</v>
      </c>
      <c r="K511" s="209">
        <v>7.81</v>
      </c>
      <c r="L511" s="165">
        <v>0.35</v>
      </c>
      <c r="M511" s="156"/>
      <c r="N511" s="54"/>
      <c r="O511" s="54"/>
      <c r="P511" s="95">
        <f t="shared" si="130"/>
        <v>108.16</v>
      </c>
    </row>
    <row r="512" spans="1:16" s="1" customFormat="1">
      <c r="A512" s="203"/>
      <c r="B512" s="71" t="s">
        <v>505</v>
      </c>
      <c r="C512" s="22">
        <v>792</v>
      </c>
      <c r="D512" s="42">
        <f t="shared" si="131"/>
        <v>79.2</v>
      </c>
      <c r="E512" s="42">
        <v>7</v>
      </c>
      <c r="F512" s="42">
        <v>30</v>
      </c>
      <c r="G512" s="43">
        <f t="shared" si="128"/>
        <v>116.2</v>
      </c>
      <c r="H512" s="43"/>
      <c r="I512" s="9"/>
      <c r="J512" s="153">
        <f t="shared" ref="J512:J521" si="132">SUM(G512-H512)</f>
        <v>116.2</v>
      </c>
      <c r="K512" s="73"/>
      <c r="L512" s="158"/>
      <c r="M512" s="112"/>
      <c r="N512" s="60">
        <f t="shared" ref="N512:N517" si="133">SUM(G512*M512*0.0003)</f>
        <v>0</v>
      </c>
      <c r="O512" s="43"/>
      <c r="P512" s="95">
        <f t="shared" si="130"/>
        <v>116.2</v>
      </c>
    </row>
    <row r="513" spans="1:16" s="1" customFormat="1">
      <c r="A513" s="203"/>
      <c r="B513" s="76" t="s">
        <v>506</v>
      </c>
      <c r="C513" s="52">
        <v>620</v>
      </c>
      <c r="D513" s="53">
        <f t="shared" si="131"/>
        <v>62</v>
      </c>
      <c r="E513" s="53">
        <v>7</v>
      </c>
      <c r="F513" s="53">
        <v>30</v>
      </c>
      <c r="G513" s="54">
        <f t="shared" si="128"/>
        <v>99</v>
      </c>
      <c r="H513" s="54"/>
      <c r="I513" s="159"/>
      <c r="J513" s="130">
        <f t="shared" si="132"/>
        <v>99</v>
      </c>
      <c r="K513" s="54"/>
      <c r="L513" s="95"/>
      <c r="M513" s="156"/>
      <c r="N513" s="54">
        <f t="shared" si="133"/>
        <v>0</v>
      </c>
      <c r="O513" s="54"/>
      <c r="P513" s="95">
        <f t="shared" si="130"/>
        <v>99</v>
      </c>
    </row>
    <row r="514" spans="1:16" s="1" customFormat="1">
      <c r="A514" s="203"/>
      <c r="B514" s="75" t="s">
        <v>507</v>
      </c>
      <c r="C514" s="4">
        <v>905</v>
      </c>
      <c r="D514" s="42">
        <f t="shared" si="131"/>
        <v>90.5</v>
      </c>
      <c r="E514" s="42">
        <v>7</v>
      </c>
      <c r="F514" s="42">
        <v>30</v>
      </c>
      <c r="G514" s="43">
        <f t="shared" si="128"/>
        <v>127.5</v>
      </c>
      <c r="H514" s="43"/>
      <c r="I514" s="9"/>
      <c r="J514" s="187">
        <f t="shared" si="132"/>
        <v>127.5</v>
      </c>
      <c r="K514" s="228">
        <v>2</v>
      </c>
      <c r="L514" s="113">
        <v>0.09</v>
      </c>
      <c r="M514" s="154"/>
      <c r="N514" s="43">
        <f t="shared" si="133"/>
        <v>0</v>
      </c>
      <c r="O514" s="43"/>
      <c r="P514" s="95">
        <f t="shared" si="130"/>
        <v>129.59</v>
      </c>
    </row>
    <row r="515" spans="1:16" s="1" customFormat="1">
      <c r="A515" s="203"/>
      <c r="B515" s="85" t="s">
        <v>508</v>
      </c>
      <c r="C515" s="52">
        <v>601</v>
      </c>
      <c r="D515" s="53">
        <f t="shared" si="131"/>
        <v>60.1</v>
      </c>
      <c r="E515" s="53">
        <v>7</v>
      </c>
      <c r="F515" s="53">
        <v>30</v>
      </c>
      <c r="G515" s="54">
        <f t="shared" si="128"/>
        <v>97.1</v>
      </c>
      <c r="H515" s="54"/>
      <c r="I515" s="159"/>
      <c r="J515" s="181">
        <f t="shared" si="132"/>
        <v>97.1</v>
      </c>
      <c r="K515" s="54"/>
      <c r="L515" s="165">
        <v>3.55</v>
      </c>
      <c r="M515" s="133"/>
      <c r="N515" s="54">
        <f t="shared" si="133"/>
        <v>0</v>
      </c>
      <c r="O515" s="54"/>
      <c r="P515" s="95">
        <f t="shared" si="130"/>
        <v>100.65</v>
      </c>
    </row>
    <row r="516" spans="1:16" s="1" customFormat="1">
      <c r="A516" s="23"/>
      <c r="B516" s="75" t="s">
        <v>509</v>
      </c>
      <c r="C516" s="22">
        <v>605</v>
      </c>
      <c r="D516" s="42">
        <f t="shared" si="131"/>
        <v>60.5</v>
      </c>
      <c r="E516" s="42">
        <v>7</v>
      </c>
      <c r="F516" s="42">
        <v>30</v>
      </c>
      <c r="G516" s="43">
        <f t="shared" si="128"/>
        <v>97.5</v>
      </c>
      <c r="H516" s="43"/>
      <c r="I516" s="98"/>
      <c r="J516" s="119">
        <f t="shared" si="132"/>
        <v>97.5</v>
      </c>
      <c r="K516" s="43"/>
      <c r="L516" s="113">
        <v>0.85</v>
      </c>
      <c r="M516" s="124"/>
      <c r="N516" s="43">
        <f t="shared" si="133"/>
        <v>0</v>
      </c>
      <c r="O516" s="43"/>
      <c r="P516" s="95">
        <f t="shared" si="130"/>
        <v>98.35</v>
      </c>
    </row>
    <row r="517" spans="1:16" s="1" customFormat="1">
      <c r="A517" s="23"/>
      <c r="B517" s="28" t="s">
        <v>510</v>
      </c>
      <c r="C517" s="47">
        <v>601</v>
      </c>
      <c r="D517" s="83">
        <f t="shared" si="131"/>
        <v>60.1</v>
      </c>
      <c r="E517" s="83">
        <v>7</v>
      </c>
      <c r="F517" s="83">
        <v>30</v>
      </c>
      <c r="G517" s="49">
        <f t="shared" si="128"/>
        <v>97.1</v>
      </c>
      <c r="H517" s="49"/>
      <c r="I517" s="126"/>
      <c r="J517" s="127">
        <f t="shared" si="132"/>
        <v>97.1</v>
      </c>
      <c r="K517" s="189">
        <v>96.57</v>
      </c>
      <c r="L517" s="106">
        <v>4.3499999999999996</v>
      </c>
      <c r="M517" s="186"/>
      <c r="N517" s="49">
        <f t="shared" si="133"/>
        <v>0</v>
      </c>
      <c r="O517" s="49"/>
      <c r="P517" s="123">
        <f>SUM(J517:O518)</f>
        <v>98.02</v>
      </c>
    </row>
    <row r="518" spans="1:16" s="1" customFormat="1">
      <c r="A518" s="44"/>
      <c r="B518" s="37"/>
      <c r="C518" s="82"/>
      <c r="D518" s="59"/>
      <c r="E518" s="59"/>
      <c r="F518" s="59"/>
      <c r="G518" s="60"/>
      <c r="H518" s="60"/>
      <c r="I518" s="170">
        <v>45698</v>
      </c>
      <c r="J518" s="171"/>
      <c r="K518" s="178">
        <v>-95.65</v>
      </c>
      <c r="L518" s="116">
        <v>-4.3499999999999996</v>
      </c>
      <c r="M518" s="212"/>
      <c r="N518" s="60"/>
      <c r="O518" s="60"/>
      <c r="P518" s="125"/>
    </row>
    <row r="519" spans="1:16" s="1" customFormat="1">
      <c r="A519" s="44"/>
      <c r="B519" s="89" t="s">
        <v>511</v>
      </c>
      <c r="C519" s="22">
        <v>592</v>
      </c>
      <c r="D519" s="42">
        <f t="shared" si="131"/>
        <v>59.2</v>
      </c>
      <c r="E519" s="42">
        <v>7</v>
      </c>
      <c r="F519" s="42">
        <v>30</v>
      </c>
      <c r="G519" s="43">
        <f t="shared" si="128"/>
        <v>96.2</v>
      </c>
      <c r="H519" s="43"/>
      <c r="I519" s="9"/>
      <c r="J519" s="119">
        <f t="shared" si="132"/>
        <v>96.2</v>
      </c>
      <c r="K519" s="43"/>
      <c r="L519" s="123"/>
      <c r="M519" s="112"/>
      <c r="N519" s="43"/>
      <c r="O519" s="43"/>
      <c r="P519" s="95">
        <f t="shared" ref="P519:P528" si="134">SUM(J519:O519)</f>
        <v>96.2</v>
      </c>
    </row>
    <row r="520" spans="1:16" s="1" customFormat="1" ht="11.25" customHeight="1">
      <c r="A520" s="203"/>
      <c r="B520" s="85" t="s">
        <v>512</v>
      </c>
      <c r="C520" s="52">
        <v>688</v>
      </c>
      <c r="D520" s="53">
        <f t="shared" si="131"/>
        <v>68.8</v>
      </c>
      <c r="E520" s="53">
        <v>7</v>
      </c>
      <c r="F520" s="53">
        <v>30</v>
      </c>
      <c r="G520" s="54">
        <f t="shared" si="128"/>
        <v>105.8</v>
      </c>
      <c r="H520" s="54"/>
      <c r="I520" s="129"/>
      <c r="J520" s="160">
        <f t="shared" si="132"/>
        <v>105.8</v>
      </c>
      <c r="K520" s="54"/>
      <c r="L520" s="165">
        <v>0.05</v>
      </c>
      <c r="M520" s="133"/>
      <c r="N520" s="54">
        <f>SUM((G520+K520)*M520*0.0003)</f>
        <v>0</v>
      </c>
      <c r="O520" s="54"/>
      <c r="P520" s="95">
        <f t="shared" si="134"/>
        <v>105.85</v>
      </c>
    </row>
    <row r="521" spans="1:16" s="1" customFormat="1">
      <c r="A521" s="203"/>
      <c r="B521" s="89" t="s">
        <v>513</v>
      </c>
      <c r="C521" s="22">
        <v>664</v>
      </c>
      <c r="D521" s="42">
        <f t="shared" si="131"/>
        <v>66.400000000000006</v>
      </c>
      <c r="E521" s="42">
        <v>7</v>
      </c>
      <c r="F521" s="42">
        <v>30</v>
      </c>
      <c r="G521" s="43">
        <f t="shared" si="128"/>
        <v>103.4</v>
      </c>
      <c r="H521" s="43"/>
      <c r="I521" s="98"/>
      <c r="J521" s="215">
        <f t="shared" si="132"/>
        <v>103.4</v>
      </c>
      <c r="K521" s="60"/>
      <c r="L521" s="136"/>
      <c r="M521" s="319"/>
      <c r="N521" s="60">
        <f>SUM(G521*M521*0.0003)</f>
        <v>0</v>
      </c>
      <c r="O521" s="60"/>
      <c r="P521" s="95">
        <f t="shared" si="134"/>
        <v>103.4</v>
      </c>
    </row>
    <row r="522" spans="1:16" s="1" customFormat="1">
      <c r="A522" s="203"/>
      <c r="B522" s="85" t="s">
        <v>514</v>
      </c>
      <c r="C522" s="52">
        <v>600</v>
      </c>
      <c r="D522" s="53">
        <f t="shared" si="131"/>
        <v>60</v>
      </c>
      <c r="E522" s="53">
        <v>7</v>
      </c>
      <c r="F522" s="53">
        <v>30</v>
      </c>
      <c r="G522" s="54">
        <f t="shared" si="128"/>
        <v>97</v>
      </c>
      <c r="H522" s="54"/>
      <c r="I522" s="188"/>
      <c r="J522" s="54">
        <f t="shared" ref="J522:J529" si="135">SUM(G522-H522)</f>
        <v>97</v>
      </c>
      <c r="K522" s="209">
        <v>1.05</v>
      </c>
      <c r="L522" s="165">
        <v>0.05</v>
      </c>
      <c r="M522" s="133"/>
      <c r="N522" s="54">
        <f>SUM(G522*M522*0.0003)</f>
        <v>0</v>
      </c>
      <c r="O522" s="54"/>
      <c r="P522" s="95">
        <f t="shared" si="134"/>
        <v>98.1</v>
      </c>
    </row>
    <row r="523" spans="1:16" s="1" customFormat="1">
      <c r="A523" s="203"/>
      <c r="B523" s="86" t="s">
        <v>515</v>
      </c>
      <c r="C523" s="82">
        <v>624</v>
      </c>
      <c r="D523" s="58">
        <f t="shared" si="131"/>
        <v>62.4</v>
      </c>
      <c r="E523" s="58">
        <v>7</v>
      </c>
      <c r="F523" s="58">
        <v>30</v>
      </c>
      <c r="G523" s="59">
        <f>SUM(D523:F523)-60</f>
        <v>39.4</v>
      </c>
      <c r="H523" s="59"/>
      <c r="I523" s="183"/>
      <c r="J523" s="215">
        <f t="shared" si="135"/>
        <v>39.4</v>
      </c>
      <c r="K523" s="320">
        <v>-0.25</v>
      </c>
      <c r="L523" s="321"/>
      <c r="M523" s="322"/>
      <c r="N523" s="60">
        <f>SUM(G523*M523*0.0003)</f>
        <v>0</v>
      </c>
      <c r="O523" s="59"/>
      <c r="P523" s="95">
        <f t="shared" si="134"/>
        <v>39.15</v>
      </c>
    </row>
    <row r="524" spans="1:16" s="1" customFormat="1">
      <c r="A524" s="203"/>
      <c r="B524" s="71" t="s">
        <v>516</v>
      </c>
      <c r="C524" s="22">
        <v>706</v>
      </c>
      <c r="D524" s="42">
        <f t="shared" si="131"/>
        <v>70.599999999999994</v>
      </c>
      <c r="E524" s="42">
        <v>7</v>
      </c>
      <c r="F524" s="42">
        <v>30</v>
      </c>
      <c r="G524" s="43">
        <f>SUM(D524:F524)</f>
        <v>107.6</v>
      </c>
      <c r="H524" s="182"/>
      <c r="I524" s="180"/>
      <c r="J524" s="153">
        <f t="shared" si="135"/>
        <v>107.6</v>
      </c>
      <c r="K524" s="73"/>
      <c r="L524" s="158"/>
      <c r="M524" s="112"/>
      <c r="N524" s="73"/>
      <c r="O524" s="73"/>
      <c r="P524" s="95">
        <f t="shared" si="134"/>
        <v>107.6</v>
      </c>
    </row>
    <row r="525" spans="1:16" s="1" customFormat="1">
      <c r="A525" s="203"/>
      <c r="B525" s="51" t="s">
        <v>517</v>
      </c>
      <c r="C525" s="263">
        <v>667</v>
      </c>
      <c r="D525" s="205">
        <f t="shared" si="131"/>
        <v>66.7</v>
      </c>
      <c r="E525" s="205">
        <v>7</v>
      </c>
      <c r="F525" s="205">
        <v>30</v>
      </c>
      <c r="G525" s="231">
        <f>SUM(D525:F525)</f>
        <v>103.7</v>
      </c>
      <c r="H525" s="231">
        <v>127.6</v>
      </c>
      <c r="I525" s="278">
        <v>45827</v>
      </c>
      <c r="J525" s="323">
        <f t="shared" si="135"/>
        <v>-23.9</v>
      </c>
      <c r="K525" s="207"/>
      <c r="L525" s="324"/>
      <c r="M525" s="325"/>
      <c r="N525" s="231">
        <f>SUM((G525+K525)*M525*0.0003)</f>
        <v>0</v>
      </c>
      <c r="O525" s="207"/>
      <c r="P525" s="179">
        <f t="shared" si="134"/>
        <v>-23.9</v>
      </c>
    </row>
    <row r="526" spans="1:16" s="1" customFormat="1">
      <c r="A526" s="203"/>
      <c r="B526" s="236" t="s">
        <v>518</v>
      </c>
      <c r="C526" s="4">
        <v>754</v>
      </c>
      <c r="D526" s="72">
        <f t="shared" si="131"/>
        <v>75.400000000000006</v>
      </c>
      <c r="E526" s="72">
        <v>7</v>
      </c>
      <c r="F526" s="42">
        <v>30</v>
      </c>
      <c r="G526" s="43">
        <f>SUM(D526:F526)</f>
        <v>112.4</v>
      </c>
      <c r="H526" s="43"/>
      <c r="I526" s="9"/>
      <c r="J526" s="153">
        <f t="shared" si="135"/>
        <v>112.4</v>
      </c>
      <c r="K526" s="120">
        <v>-1.73</v>
      </c>
      <c r="L526" s="158"/>
      <c r="M526" s="112"/>
      <c r="N526" s="43">
        <f>SUM(G526*M526*0.0003)</f>
        <v>0</v>
      </c>
      <c r="O526" s="43"/>
      <c r="P526" s="95">
        <f t="shared" si="134"/>
        <v>110.67</v>
      </c>
    </row>
    <row r="527" spans="1:16" s="1" customFormat="1">
      <c r="A527" s="203"/>
      <c r="B527" s="91" t="s">
        <v>519</v>
      </c>
      <c r="C527" s="52">
        <v>896</v>
      </c>
      <c r="D527" s="53">
        <f t="shared" si="131"/>
        <v>89.6</v>
      </c>
      <c r="E527" s="53">
        <v>7</v>
      </c>
      <c r="F527" s="53">
        <v>30</v>
      </c>
      <c r="G527" s="54">
        <f>SUM(D527:F527)</f>
        <v>126.6</v>
      </c>
      <c r="H527" s="54"/>
      <c r="I527" s="129"/>
      <c r="J527" s="160">
        <f t="shared" si="135"/>
        <v>126.6</v>
      </c>
      <c r="K527" s="54"/>
      <c r="L527" s="95"/>
      <c r="M527" s="156"/>
      <c r="N527" s="54">
        <f>SUM(G527*M527*0.0003)</f>
        <v>0</v>
      </c>
      <c r="O527" s="54"/>
      <c r="P527" s="95">
        <f t="shared" si="134"/>
        <v>126.6</v>
      </c>
    </row>
    <row r="528" spans="1:16" s="1" customFormat="1">
      <c r="A528" s="23"/>
      <c r="B528" s="89" t="s">
        <v>520</v>
      </c>
      <c r="C528" s="22">
        <v>994</v>
      </c>
      <c r="D528" s="42">
        <f t="shared" si="131"/>
        <v>99.4</v>
      </c>
      <c r="E528" s="42">
        <v>7</v>
      </c>
      <c r="F528" s="42">
        <v>30</v>
      </c>
      <c r="G528" s="43">
        <f>SUM(D528:F528)</f>
        <v>136.4</v>
      </c>
      <c r="H528" s="43"/>
      <c r="I528" s="9"/>
      <c r="J528" s="119">
        <f t="shared" si="135"/>
        <v>136.4</v>
      </c>
      <c r="K528" s="43"/>
      <c r="L528" s="123"/>
      <c r="M528" s="154"/>
      <c r="N528" s="43">
        <f>SUM(G528*M528*0.0003)</f>
        <v>0</v>
      </c>
      <c r="O528" s="43"/>
      <c r="P528" s="95">
        <f t="shared" si="134"/>
        <v>136.4</v>
      </c>
    </row>
    <row r="529" spans="1:17" s="1" customFormat="1">
      <c r="A529" s="23"/>
      <c r="B529" s="28" t="s">
        <v>521</v>
      </c>
      <c r="C529" s="47">
        <v>920</v>
      </c>
      <c r="D529" s="48">
        <f t="shared" si="131"/>
        <v>92</v>
      </c>
      <c r="E529" s="48">
        <v>7</v>
      </c>
      <c r="F529" s="83">
        <v>30</v>
      </c>
      <c r="G529" s="83">
        <f>SUM(D529:F530)</f>
        <v>137.4</v>
      </c>
      <c r="H529" s="49"/>
      <c r="I529" s="180"/>
      <c r="J529" s="127">
        <f t="shared" si="135"/>
        <v>137.4</v>
      </c>
      <c r="K529" s="84"/>
      <c r="L529" s="176">
        <v>2.8</v>
      </c>
      <c r="M529" s="107"/>
      <c r="N529" s="49">
        <f>SUM(G529*M529*0.0003)</f>
        <v>0</v>
      </c>
      <c r="O529" s="49"/>
      <c r="P529" s="123">
        <f>SUM(J529:O530)</f>
        <v>140.19999999999999</v>
      </c>
    </row>
    <row r="530" spans="1:17" s="1" customFormat="1">
      <c r="A530" s="32"/>
      <c r="B530" s="33"/>
      <c r="C530" s="22">
        <v>280</v>
      </c>
      <c r="D530" s="72">
        <f>SUM(C530*0.03)</f>
        <v>8.4</v>
      </c>
      <c r="E530" s="72"/>
      <c r="F530" s="72"/>
      <c r="G530" s="72"/>
      <c r="H530" s="73"/>
      <c r="I530" s="98"/>
      <c r="J530" s="171"/>
      <c r="K530" s="60"/>
      <c r="L530" s="118"/>
      <c r="M530" s="117"/>
      <c r="N530" s="262"/>
      <c r="O530" s="262"/>
      <c r="P530" s="125"/>
    </row>
    <row r="531" spans="1:17" s="1" customFormat="1">
      <c r="A531" s="23"/>
      <c r="B531" s="62" t="s">
        <v>522</v>
      </c>
      <c r="C531" s="87">
        <v>772</v>
      </c>
      <c r="D531" s="48">
        <f>SUM(C531*0.1)</f>
        <v>77.2</v>
      </c>
      <c r="E531" s="48">
        <v>7</v>
      </c>
      <c r="F531" s="48">
        <v>30</v>
      </c>
      <c r="G531" s="49">
        <f>SUM(D531:F532)</f>
        <v>127.04</v>
      </c>
      <c r="H531" s="49"/>
      <c r="I531" s="211"/>
      <c r="J531" s="73">
        <f>SUM(G531-H531)</f>
        <v>127.04</v>
      </c>
      <c r="K531" s="245">
        <v>-0.48</v>
      </c>
      <c r="L531" s="158"/>
      <c r="M531" s="112"/>
      <c r="N531" s="43">
        <f>SUM(G531*M531*0.0003)</f>
        <v>0</v>
      </c>
      <c r="O531" s="43"/>
      <c r="P531" s="123">
        <f>SUM(J531:O532)</f>
        <v>126.56</v>
      </c>
    </row>
    <row r="532" spans="1:17" s="1" customFormat="1">
      <c r="A532" s="44"/>
      <c r="B532" s="194"/>
      <c r="C532" s="82">
        <v>428</v>
      </c>
      <c r="D532" s="58">
        <f>SUM(C532*0.03)</f>
        <v>12.84</v>
      </c>
      <c r="E532" s="58"/>
      <c r="F532" s="58"/>
      <c r="G532" s="60"/>
      <c r="H532" s="60"/>
      <c r="I532" s="255"/>
      <c r="J532" s="73"/>
      <c r="K532" s="245"/>
      <c r="L532" s="158"/>
      <c r="M532" s="112"/>
      <c r="N532" s="262"/>
      <c r="O532" s="262"/>
      <c r="P532" s="125"/>
    </row>
    <row r="533" spans="1:17" s="1" customFormat="1">
      <c r="B533" s="86" t="s">
        <v>523</v>
      </c>
      <c r="C533" s="38">
        <v>1200</v>
      </c>
      <c r="D533" s="39">
        <f>SUM(C533*0.1)</f>
        <v>120</v>
      </c>
      <c r="E533" s="39">
        <v>7</v>
      </c>
      <c r="F533" s="39">
        <v>30</v>
      </c>
      <c r="G533" s="40">
        <f>SUM(D533:F533)</f>
        <v>157</v>
      </c>
      <c r="H533" s="40">
        <v>157</v>
      </c>
      <c r="I533" s="170">
        <v>45824</v>
      </c>
      <c r="J533" s="306">
        <f>SUM(G533-H533)</f>
        <v>0</v>
      </c>
      <c r="K533" s="155">
        <v>-12</v>
      </c>
      <c r="L533" s="163"/>
      <c r="M533" s="325"/>
      <c r="N533" s="231">
        <f>SUM((G533+K533)*M533*0.0003)</f>
        <v>0</v>
      </c>
      <c r="O533" s="231"/>
      <c r="P533" s="179">
        <f>SUM(J533:O533)</f>
        <v>-12</v>
      </c>
    </row>
    <row r="534" spans="1:17" s="1" customFormat="1">
      <c r="A534" s="23"/>
      <c r="B534" s="63" t="s">
        <v>524</v>
      </c>
      <c r="C534" s="29">
        <v>896</v>
      </c>
      <c r="D534" s="30">
        <f>SUM(C534*0.1)</f>
        <v>89.6</v>
      </c>
      <c r="E534" s="30">
        <v>7</v>
      </c>
      <c r="F534" s="260">
        <v>30</v>
      </c>
      <c r="G534" s="260">
        <f>SUM(D534:F535)</f>
        <v>135.72</v>
      </c>
      <c r="H534" s="31">
        <v>135.72</v>
      </c>
      <c r="I534" s="142">
        <v>45824</v>
      </c>
      <c r="J534" s="326">
        <f>SUM(G534-H534)-H535</f>
        <v>0</v>
      </c>
      <c r="K534" s="31"/>
      <c r="L534" s="168"/>
      <c r="M534" s="144"/>
      <c r="N534" s="36">
        <f>SUM(G534*M534*0.0003)</f>
        <v>0</v>
      </c>
      <c r="O534" s="36"/>
      <c r="P534" s="111">
        <f>SUM(J534:O535)</f>
        <v>0</v>
      </c>
    </row>
    <row r="535" spans="1:17" s="1" customFormat="1">
      <c r="A535" s="44"/>
      <c r="B535" s="65"/>
      <c r="C535" s="34">
        <v>304</v>
      </c>
      <c r="D535" s="35">
        <f>SUM(C535*0.03)</f>
        <v>9.1199999999999992</v>
      </c>
      <c r="E535" s="35"/>
      <c r="F535" s="310"/>
      <c r="G535" s="310"/>
      <c r="H535" s="200"/>
      <c r="I535" s="146"/>
      <c r="J535" s="317"/>
      <c r="K535" s="200"/>
      <c r="L535" s="283"/>
      <c r="M535" s="148"/>
      <c r="N535" s="200"/>
      <c r="O535" s="200"/>
      <c r="P535" s="173"/>
    </row>
    <row r="536" spans="1:17" s="1" customFormat="1">
      <c r="A536" s="45"/>
      <c r="B536" s="46" t="s">
        <v>525</v>
      </c>
      <c r="C536" s="47">
        <v>1200</v>
      </c>
      <c r="D536" s="48">
        <f>(SUM(C536:C536))*0.1</f>
        <v>120</v>
      </c>
      <c r="E536" s="48">
        <v>7</v>
      </c>
      <c r="F536" s="48">
        <v>30</v>
      </c>
      <c r="G536" s="49">
        <f>SUM(D536:F536)</f>
        <v>157</v>
      </c>
      <c r="H536" s="49"/>
      <c r="I536" s="250"/>
      <c r="J536" s="127">
        <f>SUM(G536-H536)</f>
        <v>157</v>
      </c>
      <c r="K536" s="49"/>
      <c r="L536" s="108">
        <v>4.47</v>
      </c>
      <c r="M536" s="107"/>
      <c r="N536" s="49">
        <f>SUM(G536*M536*0.0003)</f>
        <v>0</v>
      </c>
      <c r="O536" s="49"/>
      <c r="P536" s="95">
        <f>SUM(J536:O536)</f>
        <v>161.47</v>
      </c>
      <c r="Q536" s="43"/>
    </row>
    <row r="537" spans="1:17" s="1" customFormat="1">
      <c r="A537" s="50"/>
      <c r="B537" s="46" t="s">
        <v>526</v>
      </c>
      <c r="C537" s="47">
        <v>1220</v>
      </c>
      <c r="D537" s="48">
        <f>(SUM(C537:C537))*0.1</f>
        <v>122</v>
      </c>
      <c r="E537" s="48">
        <v>7</v>
      </c>
      <c r="F537" s="48">
        <v>30</v>
      </c>
      <c r="G537" s="49">
        <f>SUM(D537:F537)</f>
        <v>159</v>
      </c>
      <c r="H537" s="49"/>
      <c r="I537" s="250"/>
      <c r="J537" s="127">
        <f>SUM(G537-H537)</f>
        <v>159</v>
      </c>
      <c r="K537" s="49"/>
      <c r="L537" s="108">
        <v>4.53</v>
      </c>
      <c r="M537" s="107"/>
      <c r="N537" s="49">
        <f>SUM(G537*M537*0.0003)</f>
        <v>0</v>
      </c>
      <c r="O537" s="49"/>
      <c r="P537" s="95">
        <f>SUM(J537:O537)</f>
        <v>163.53</v>
      </c>
    </row>
    <row r="538" spans="1:17" s="1" customFormat="1">
      <c r="A538" s="55"/>
      <c r="B538" s="77" t="s">
        <v>527</v>
      </c>
      <c r="C538" s="52">
        <v>1200</v>
      </c>
      <c r="D538" s="53">
        <f>SUM(C538*0.1)</f>
        <v>120</v>
      </c>
      <c r="E538" s="53">
        <v>7</v>
      </c>
      <c r="F538" s="53">
        <v>30</v>
      </c>
      <c r="G538" s="54">
        <f>SUM(D538:F538)</f>
        <v>157</v>
      </c>
      <c r="H538" s="54"/>
      <c r="I538" s="129"/>
      <c r="J538" s="130">
        <f>SUM(G538-H538)</f>
        <v>157</v>
      </c>
      <c r="K538" s="54"/>
      <c r="L538" s="165">
        <v>4.76</v>
      </c>
      <c r="M538" s="133"/>
      <c r="N538" s="54">
        <f>SUM(G538*M538*0.0003)</f>
        <v>0</v>
      </c>
      <c r="O538" s="54"/>
      <c r="P538" s="95">
        <f>SUM(J538:O538)</f>
        <v>161.76</v>
      </c>
    </row>
    <row r="539" spans="1:17" s="1" customFormat="1">
      <c r="A539" s="23"/>
      <c r="B539" s="239" t="s">
        <v>528</v>
      </c>
      <c r="C539" s="4">
        <v>815</v>
      </c>
      <c r="D539" s="42">
        <f>SUM(C539*0.1)</f>
        <v>81.5</v>
      </c>
      <c r="E539" s="42">
        <v>7</v>
      </c>
      <c r="F539" s="72">
        <v>30</v>
      </c>
      <c r="G539" s="43">
        <f>SUM(D539:F540)</f>
        <v>130.5</v>
      </c>
      <c r="H539" s="43"/>
      <c r="I539" s="9"/>
      <c r="J539" s="153">
        <f>SUM(G539-H539)</f>
        <v>130.5</v>
      </c>
      <c r="K539" s="228">
        <v>129.91999999999999</v>
      </c>
      <c r="L539" s="113">
        <v>5.85</v>
      </c>
      <c r="M539" s="112"/>
      <c r="N539" s="43">
        <f>SUM((G539+K539)*M539*0.0003)</f>
        <v>0</v>
      </c>
      <c r="O539" s="43"/>
      <c r="P539" s="123">
        <f>SUM(J539:O540)</f>
        <v>266.27</v>
      </c>
    </row>
    <row r="540" spans="1:17" s="1" customFormat="1">
      <c r="A540" s="44"/>
      <c r="B540" s="239"/>
      <c r="C540" s="22">
        <v>400</v>
      </c>
      <c r="D540" s="42">
        <f>SUM(C540*0.03)</f>
        <v>12</v>
      </c>
      <c r="E540" s="42"/>
      <c r="F540" s="72"/>
      <c r="G540" s="43"/>
      <c r="H540" s="43"/>
      <c r="I540" s="9"/>
      <c r="J540" s="153"/>
      <c r="K540" s="228"/>
      <c r="L540" s="113"/>
      <c r="M540" s="112"/>
      <c r="N540" s="73"/>
      <c r="O540" s="73"/>
      <c r="P540" s="125"/>
    </row>
    <row r="541" spans="1:17" s="1" customFormat="1">
      <c r="A541" s="45"/>
      <c r="B541" s="85" t="s">
        <v>529</v>
      </c>
      <c r="C541" s="52">
        <v>1200</v>
      </c>
      <c r="D541" s="70">
        <f>SUM(C541*0.1)</f>
        <v>120</v>
      </c>
      <c r="E541" s="70">
        <v>7</v>
      </c>
      <c r="F541" s="70">
        <v>30</v>
      </c>
      <c r="G541" s="54">
        <f>SUM(D541:F541)</f>
        <v>157</v>
      </c>
      <c r="H541" s="54"/>
      <c r="I541" s="129"/>
      <c r="J541" s="130">
        <f>SUM(G541-H541)</f>
        <v>157</v>
      </c>
      <c r="K541" s="54"/>
      <c r="L541" s="165">
        <v>1.7</v>
      </c>
      <c r="M541" s="247"/>
      <c r="N541" s="54">
        <f>SUM(G541*M541*0.0003)</f>
        <v>0</v>
      </c>
      <c r="O541" s="54"/>
      <c r="P541" s="95">
        <f>SUM(J541:O541)</f>
        <v>158.69999999999999</v>
      </c>
    </row>
    <row r="542" spans="1:17" s="1" customFormat="1">
      <c r="A542" s="50"/>
      <c r="B542" s="88" t="s">
        <v>530</v>
      </c>
      <c r="C542" s="82">
        <v>600</v>
      </c>
      <c r="D542" s="58">
        <f>SUM(C542*0.1)</f>
        <v>60</v>
      </c>
      <c r="E542" s="58">
        <v>7</v>
      </c>
      <c r="F542" s="58">
        <v>30</v>
      </c>
      <c r="G542" s="60">
        <f>SUM(D542:F542)</f>
        <v>97</v>
      </c>
      <c r="H542" s="60"/>
      <c r="I542" s="134"/>
      <c r="J542" s="171">
        <f>SUM(G542-H542)</f>
        <v>97</v>
      </c>
      <c r="K542" s="60"/>
      <c r="L542" s="118">
        <v>2.0699999999999998</v>
      </c>
      <c r="M542" s="117"/>
      <c r="N542" s="60">
        <f>SUM(G542*M542*0.0003)</f>
        <v>0</v>
      </c>
      <c r="O542" s="60"/>
      <c r="P542" s="95">
        <f>SUM(J542:O542)</f>
        <v>99.07</v>
      </c>
    </row>
    <row r="543" spans="1:17" s="1" customFormat="1">
      <c r="A543" s="50"/>
      <c r="B543" s="89" t="s">
        <v>531</v>
      </c>
      <c r="C543" s="22">
        <v>614</v>
      </c>
      <c r="D543" s="42">
        <f>SUM(C543*0.1)</f>
        <v>61.4</v>
      </c>
      <c r="E543" s="42">
        <v>7</v>
      </c>
      <c r="F543" s="42">
        <v>30</v>
      </c>
      <c r="G543" s="43">
        <f>SUM(D543:F543)</f>
        <v>98.4</v>
      </c>
      <c r="H543" s="43"/>
      <c r="I543" s="9"/>
      <c r="J543" s="153">
        <f>SUM(G543-H543)</f>
        <v>98.4</v>
      </c>
      <c r="K543" s="43"/>
      <c r="L543" s="123"/>
      <c r="M543" s="124"/>
      <c r="N543" s="43">
        <f>SUM(G543*M543*0.0003)</f>
        <v>0</v>
      </c>
      <c r="O543" s="43"/>
      <c r="P543" s="95">
        <f>SUM(J543:O543)</f>
        <v>98.4</v>
      </c>
    </row>
    <row r="544" spans="1:17" s="1" customFormat="1">
      <c r="A544" s="55"/>
      <c r="B544" s="51" t="s">
        <v>532</v>
      </c>
      <c r="C544" s="69">
        <v>594</v>
      </c>
      <c r="D544" s="70">
        <f>SUM(C544*0.1)</f>
        <v>59.4</v>
      </c>
      <c r="E544" s="70">
        <v>7</v>
      </c>
      <c r="F544" s="70">
        <v>30</v>
      </c>
      <c r="G544" s="54">
        <f>SUM(D544:F544)</f>
        <v>96.4</v>
      </c>
      <c r="H544" s="54"/>
      <c r="I544" s="159"/>
      <c r="J544" s="130">
        <f>SUM(G544-H544)</f>
        <v>96.4</v>
      </c>
      <c r="K544" s="155">
        <v>-0.16</v>
      </c>
      <c r="L544" s="95"/>
      <c r="M544" s="156"/>
      <c r="N544" s="54">
        <f>SUM((G544+K544)*M544*0.0003)</f>
        <v>0</v>
      </c>
      <c r="O544" s="54"/>
      <c r="P544" s="95">
        <f>SUM(J544:O544)</f>
        <v>96.24</v>
      </c>
    </row>
    <row r="545" spans="1:16" s="1" customFormat="1">
      <c r="A545" s="23"/>
      <c r="B545" s="33" t="s">
        <v>533</v>
      </c>
      <c r="C545" s="22">
        <v>612</v>
      </c>
      <c r="D545" s="42">
        <f>(SUM(C545:C546))*0.1</f>
        <v>119.5</v>
      </c>
      <c r="E545" s="42">
        <v>7</v>
      </c>
      <c r="F545" s="42">
        <v>60</v>
      </c>
      <c r="G545" s="43">
        <f>SUM(D545:F546)</f>
        <v>186.5</v>
      </c>
      <c r="H545" s="43"/>
      <c r="I545" s="157"/>
      <c r="J545" s="153">
        <f>SUM(G545-H545)</f>
        <v>186.5</v>
      </c>
      <c r="K545" s="73"/>
      <c r="L545" s="164">
        <v>5.04</v>
      </c>
      <c r="M545" s="154"/>
      <c r="N545" s="43">
        <f>SUM(G545*M545*0.0003)</f>
        <v>0</v>
      </c>
      <c r="O545" s="43"/>
      <c r="P545" s="123">
        <f>SUM(J545:O546)</f>
        <v>191.54</v>
      </c>
    </row>
    <row r="546" spans="1:16" s="1" customFormat="1">
      <c r="A546" s="32"/>
      <c r="B546" s="37" t="s">
        <v>534</v>
      </c>
      <c r="C546" s="57">
        <v>583</v>
      </c>
      <c r="D546" s="58"/>
      <c r="E546" s="58"/>
      <c r="F546" s="59"/>
      <c r="G546" s="59"/>
      <c r="H546" s="262"/>
      <c r="I546" s="138"/>
      <c r="J546" s="171"/>
      <c r="K546" s="262"/>
      <c r="L546" s="185"/>
      <c r="M546" s="174"/>
      <c r="N546" s="262"/>
      <c r="O546" s="262"/>
      <c r="P546" s="125"/>
    </row>
    <row r="547" spans="1:16" s="1" customFormat="1">
      <c r="A547" s="23"/>
      <c r="B547" s="4" t="s">
        <v>535</v>
      </c>
      <c r="C547" s="4">
        <v>641</v>
      </c>
      <c r="D547" s="42">
        <f t="shared" ref="D547:D554" si="136">SUM(C547*0.1)</f>
        <v>64.099999999999994</v>
      </c>
      <c r="E547" s="42">
        <v>7</v>
      </c>
      <c r="F547" s="42">
        <v>60</v>
      </c>
      <c r="G547" s="43">
        <f>SUM(D547:F548)</f>
        <v>193.7</v>
      </c>
      <c r="H547" s="43"/>
      <c r="I547" s="9"/>
      <c r="J547" s="119">
        <f>SUM(G547-H547)-H548</f>
        <v>193.7</v>
      </c>
      <c r="K547" s="73"/>
      <c r="L547" s="158"/>
      <c r="M547" s="154"/>
      <c r="N547" s="43">
        <f>SUM((G547+K547)*M547*0.0003)</f>
        <v>0</v>
      </c>
      <c r="O547" s="43"/>
      <c r="P547" s="123">
        <f>SUM(J547:O548)</f>
        <v>193.7</v>
      </c>
    </row>
    <row r="548" spans="1:16" s="1" customFormat="1">
      <c r="A548" s="44"/>
      <c r="B548" s="4" t="s">
        <v>536</v>
      </c>
      <c r="C548" s="4">
        <v>626</v>
      </c>
      <c r="D548" s="42">
        <f t="shared" si="136"/>
        <v>62.6</v>
      </c>
      <c r="E548" s="42"/>
      <c r="F548" s="43"/>
      <c r="G548" s="43"/>
      <c r="H548" s="43"/>
      <c r="I548" s="183"/>
      <c r="J548" s="119"/>
      <c r="K548" s="43"/>
      <c r="L548" s="123"/>
      <c r="M548" s="124"/>
      <c r="N548" s="43"/>
      <c r="O548" s="43"/>
      <c r="P548" s="125"/>
    </row>
    <row r="549" spans="1:16" s="1" customFormat="1">
      <c r="A549" s="45"/>
      <c r="B549" s="91" t="s">
        <v>537</v>
      </c>
      <c r="C549" s="52">
        <v>591</v>
      </c>
      <c r="D549" s="53">
        <f t="shared" si="136"/>
        <v>59.1</v>
      </c>
      <c r="E549" s="53">
        <v>7</v>
      </c>
      <c r="F549" s="53">
        <v>30</v>
      </c>
      <c r="G549" s="54">
        <f>SUM(D549:F549)</f>
        <v>96.1</v>
      </c>
      <c r="H549" s="54"/>
      <c r="I549" s="129"/>
      <c r="J549" s="160">
        <f t="shared" ref="J549:J554" si="137">SUM(G549-H549)</f>
        <v>96.1</v>
      </c>
      <c r="K549" s="54"/>
      <c r="L549" s="95"/>
      <c r="M549" s="190"/>
      <c r="N549" s="54">
        <f>SUM(G549*M549*0.0003)</f>
        <v>0</v>
      </c>
      <c r="O549" s="54"/>
      <c r="P549" s="95">
        <f>SUM(J549:O549)</f>
        <v>96.1</v>
      </c>
    </row>
    <row r="550" spans="1:16" s="1" customFormat="1">
      <c r="A550" s="50"/>
      <c r="B550" s="76" t="s">
        <v>538</v>
      </c>
      <c r="C550" s="69">
        <v>613</v>
      </c>
      <c r="D550" s="53">
        <f t="shared" si="136"/>
        <v>61.3</v>
      </c>
      <c r="E550" s="53">
        <v>7</v>
      </c>
      <c r="F550" s="70">
        <v>30</v>
      </c>
      <c r="G550" s="54">
        <f>SUM(D550:F550)</f>
        <v>98.3</v>
      </c>
      <c r="H550" s="54"/>
      <c r="I550" s="159"/>
      <c r="J550" s="160">
        <f t="shared" si="137"/>
        <v>98.3</v>
      </c>
      <c r="K550" s="78"/>
      <c r="L550" s="132"/>
      <c r="M550" s="156"/>
      <c r="N550" s="54">
        <f>SUM((G550)*M550*0.0003)</f>
        <v>0</v>
      </c>
      <c r="O550" s="78"/>
      <c r="P550" s="95">
        <f>SUM(J550:O550)</f>
        <v>98.3</v>
      </c>
    </row>
    <row r="551" spans="1:16" s="1" customFormat="1">
      <c r="A551" s="50"/>
      <c r="B551" s="92" t="s">
        <v>539</v>
      </c>
      <c r="C551" s="34">
        <v>597</v>
      </c>
      <c r="D551" s="35">
        <f t="shared" si="136"/>
        <v>59.7</v>
      </c>
      <c r="E551" s="35">
        <v>7</v>
      </c>
      <c r="F551" s="35">
        <v>30</v>
      </c>
      <c r="G551" s="36">
        <f>SUM(D551:F551)</f>
        <v>96.7</v>
      </c>
      <c r="H551" s="36">
        <v>97</v>
      </c>
      <c r="I551" s="146">
        <v>45825</v>
      </c>
      <c r="J551" s="147">
        <f t="shared" si="137"/>
        <v>-0.29999999999999699</v>
      </c>
      <c r="K551" s="120">
        <v>-0.3</v>
      </c>
      <c r="L551" s="111"/>
      <c r="M551" s="309"/>
      <c r="N551" s="36">
        <f>SUM((J551+K551)*M551*0.0003)</f>
        <v>0</v>
      </c>
      <c r="O551" s="36"/>
      <c r="P551" s="179">
        <f>SUM(J551:O551)</f>
        <v>-0.59999999999999698</v>
      </c>
    </row>
    <row r="552" spans="1:16" s="1" customFormat="1">
      <c r="A552" s="50"/>
      <c r="B552" s="61" t="s">
        <v>540</v>
      </c>
      <c r="C552" s="47">
        <v>619</v>
      </c>
      <c r="D552" s="48">
        <f t="shared" si="136"/>
        <v>61.9</v>
      </c>
      <c r="E552" s="48">
        <v>7</v>
      </c>
      <c r="F552" s="48">
        <v>30</v>
      </c>
      <c r="G552" s="49">
        <f>SUM(D552:F552)</f>
        <v>98.9</v>
      </c>
      <c r="H552" s="49"/>
      <c r="I552" s="126"/>
      <c r="J552" s="139">
        <f t="shared" si="137"/>
        <v>98.9</v>
      </c>
      <c r="K552" s="49"/>
      <c r="L552" s="141"/>
      <c r="M552" s="107"/>
      <c r="N552" s="49">
        <f>SUM(G552*M552*0.0003)</f>
        <v>0</v>
      </c>
      <c r="O552" s="49"/>
      <c r="P552" s="95">
        <f>SUM(J552:O552)</f>
        <v>98.9</v>
      </c>
    </row>
    <row r="553" spans="1:16" s="1" customFormat="1">
      <c r="A553" s="55"/>
      <c r="B553" s="77" t="s">
        <v>541</v>
      </c>
      <c r="C553" s="69">
        <v>595</v>
      </c>
      <c r="D553" s="53">
        <f t="shared" si="136"/>
        <v>59.5</v>
      </c>
      <c r="E553" s="53">
        <v>7</v>
      </c>
      <c r="F553" s="70">
        <v>30</v>
      </c>
      <c r="G553" s="54">
        <f>SUM(D553:F553)</f>
        <v>96.5</v>
      </c>
      <c r="H553" s="54"/>
      <c r="I553" s="159"/>
      <c r="J553" s="130">
        <f t="shared" si="137"/>
        <v>96.5</v>
      </c>
      <c r="K553" s="209">
        <v>0.34</v>
      </c>
      <c r="L553" s="165">
        <v>3.62</v>
      </c>
      <c r="M553" s="190"/>
      <c r="N553" s="54">
        <f>SUM(G553*M553*0.0003)</f>
        <v>0</v>
      </c>
      <c r="O553" s="54"/>
      <c r="P553" s="95">
        <f>SUM(J553:O553)</f>
        <v>100.46</v>
      </c>
    </row>
    <row r="554" spans="1:16" s="1" customFormat="1" ht="13.5" customHeight="1">
      <c r="A554" s="23"/>
      <c r="B554" s="22" t="s">
        <v>542</v>
      </c>
      <c r="C554" s="22">
        <v>766</v>
      </c>
      <c r="D554" s="42">
        <f t="shared" si="136"/>
        <v>76.599999999999994</v>
      </c>
      <c r="E554" s="42">
        <v>7</v>
      </c>
      <c r="F554" s="42">
        <v>30</v>
      </c>
      <c r="G554" s="43">
        <f>SUM(D554:F555)</f>
        <v>128.6</v>
      </c>
      <c r="H554" s="43"/>
      <c r="I554" s="98"/>
      <c r="J554" s="119">
        <f t="shared" si="137"/>
        <v>128.6</v>
      </c>
      <c r="K554" s="43"/>
      <c r="L554" s="123"/>
      <c r="M554" s="124"/>
      <c r="N554" s="43">
        <f>SUM(G554*M554*0.0003)</f>
        <v>0</v>
      </c>
      <c r="O554" s="43"/>
      <c r="P554" s="123">
        <f>SUM(J554:O555)</f>
        <v>128.6</v>
      </c>
    </row>
    <row r="555" spans="1:16" s="1" customFormat="1">
      <c r="A555" s="44"/>
      <c r="B555" s="22"/>
      <c r="C555" s="22">
        <v>500</v>
      </c>
      <c r="D555" s="42">
        <f>SUM(C555*0.03)</f>
        <v>15</v>
      </c>
      <c r="E555" s="42"/>
      <c r="F555" s="42"/>
      <c r="G555" s="43"/>
      <c r="H555" s="43"/>
      <c r="I555" s="98"/>
      <c r="J555" s="119"/>
      <c r="K555" s="43"/>
      <c r="L555" s="123"/>
      <c r="M555" s="124"/>
      <c r="N555" s="43"/>
      <c r="O555" s="43"/>
      <c r="P555" s="125"/>
    </row>
    <row r="556" spans="1:16" s="1" customFormat="1">
      <c r="A556" s="45"/>
      <c r="B556" s="85" t="s">
        <v>543</v>
      </c>
      <c r="C556" s="52">
        <v>666</v>
      </c>
      <c r="D556" s="53">
        <f t="shared" ref="D556:D601" si="138">SUM(C556*0.1)</f>
        <v>66.599999999999994</v>
      </c>
      <c r="E556" s="53">
        <v>7</v>
      </c>
      <c r="F556" s="53">
        <v>30</v>
      </c>
      <c r="G556" s="54">
        <f>SUM(D556:F556)</f>
        <v>103.6</v>
      </c>
      <c r="H556" s="54"/>
      <c r="I556" s="129"/>
      <c r="J556" s="130">
        <f t="shared" ref="J556:J581" si="139">SUM(G556-H556)</f>
        <v>103.6</v>
      </c>
      <c r="K556" s="209">
        <v>217.52</v>
      </c>
      <c r="L556" s="267">
        <v>4.66</v>
      </c>
      <c r="M556" s="133"/>
      <c r="N556" s="54">
        <f t="shared" ref="N556:N563" si="140">SUM(G556*M556*0.0003)</f>
        <v>0</v>
      </c>
      <c r="O556" s="54"/>
      <c r="P556" s="95">
        <f t="shared" ref="P556:P564" si="141">SUM(J556:O556)</f>
        <v>325.77999999999997</v>
      </c>
    </row>
    <row r="557" spans="1:16" s="1" customFormat="1">
      <c r="A557" s="50"/>
      <c r="B557" s="92" t="s">
        <v>544</v>
      </c>
      <c r="C557" s="22">
        <v>612</v>
      </c>
      <c r="D557" s="42">
        <f t="shared" si="138"/>
        <v>61.2</v>
      </c>
      <c r="E557" s="42">
        <v>7</v>
      </c>
      <c r="F557" s="72">
        <v>30</v>
      </c>
      <c r="G557" s="43">
        <f t="shared" ref="G557:G565" si="142">SUM(D557:F557)</f>
        <v>98.2</v>
      </c>
      <c r="H557" s="43"/>
      <c r="I557" s="9"/>
      <c r="J557" s="153">
        <f t="shared" si="139"/>
        <v>98.2</v>
      </c>
      <c r="K557" s="120">
        <v>-9.83</v>
      </c>
      <c r="L557" s="123"/>
      <c r="M557" s="112"/>
      <c r="N557" s="43">
        <f t="shared" si="140"/>
        <v>0</v>
      </c>
      <c r="O557" s="43"/>
      <c r="P557" s="95">
        <f t="shared" si="141"/>
        <v>88.37</v>
      </c>
    </row>
    <row r="558" spans="1:16" s="1" customFormat="1">
      <c r="A558" s="50"/>
      <c r="B558" s="91" t="s">
        <v>545</v>
      </c>
      <c r="C558" s="69">
        <v>612</v>
      </c>
      <c r="D558" s="53">
        <f t="shared" si="138"/>
        <v>61.2</v>
      </c>
      <c r="E558" s="53">
        <v>7</v>
      </c>
      <c r="F558" s="70">
        <v>30</v>
      </c>
      <c r="G558" s="54">
        <f t="shared" si="142"/>
        <v>98.2</v>
      </c>
      <c r="H558" s="54"/>
      <c r="I558" s="188"/>
      <c r="J558" s="130">
        <f t="shared" si="139"/>
        <v>98.2</v>
      </c>
      <c r="K558" s="78"/>
      <c r="L558" s="132"/>
      <c r="M558" s="156"/>
      <c r="N558" s="78">
        <f t="shared" si="140"/>
        <v>0</v>
      </c>
      <c r="O558" s="78"/>
      <c r="P558" s="95">
        <f t="shared" si="141"/>
        <v>98.2</v>
      </c>
    </row>
    <row r="559" spans="1:16" s="1" customFormat="1">
      <c r="A559" s="50"/>
      <c r="B559" s="71" t="s">
        <v>546</v>
      </c>
      <c r="C559" s="22">
        <v>615</v>
      </c>
      <c r="D559" s="42">
        <f t="shared" si="138"/>
        <v>61.5</v>
      </c>
      <c r="E559" s="42">
        <v>7</v>
      </c>
      <c r="F559" s="72">
        <v>30</v>
      </c>
      <c r="G559" s="43">
        <f t="shared" si="142"/>
        <v>98.5</v>
      </c>
      <c r="H559" s="43"/>
      <c r="I559" s="9"/>
      <c r="J559" s="153">
        <f t="shared" si="139"/>
        <v>98.5</v>
      </c>
      <c r="K559" s="43"/>
      <c r="L559" s="123"/>
      <c r="M559" s="112"/>
      <c r="N559" s="43">
        <f t="shared" si="140"/>
        <v>0</v>
      </c>
      <c r="O559" s="43"/>
      <c r="P559" s="95">
        <f t="shared" si="141"/>
        <v>98.5</v>
      </c>
    </row>
    <row r="560" spans="1:16" s="1" customFormat="1" ht="13.5" customHeight="1">
      <c r="A560" s="50"/>
      <c r="B560" s="76" t="s">
        <v>547</v>
      </c>
      <c r="C560" s="52">
        <v>616</v>
      </c>
      <c r="D560" s="53">
        <f t="shared" si="138"/>
        <v>61.6</v>
      </c>
      <c r="E560" s="53">
        <v>7</v>
      </c>
      <c r="F560" s="70">
        <v>30</v>
      </c>
      <c r="G560" s="54">
        <f t="shared" si="142"/>
        <v>98.6</v>
      </c>
      <c r="H560" s="54"/>
      <c r="I560" s="159"/>
      <c r="J560" s="130">
        <f t="shared" si="139"/>
        <v>98.6</v>
      </c>
      <c r="K560" s="54"/>
      <c r="L560" s="95"/>
      <c r="M560" s="156"/>
      <c r="N560" s="54">
        <f t="shared" si="140"/>
        <v>0</v>
      </c>
      <c r="O560" s="54"/>
      <c r="P560" s="95">
        <f t="shared" si="141"/>
        <v>98.6</v>
      </c>
    </row>
    <row r="561" spans="1:16" s="1" customFormat="1">
      <c r="A561" s="50"/>
      <c r="B561" s="75" t="s">
        <v>548</v>
      </c>
      <c r="C561" s="22">
        <v>606</v>
      </c>
      <c r="D561" s="42">
        <f t="shared" si="138"/>
        <v>60.6</v>
      </c>
      <c r="E561" s="42">
        <v>7</v>
      </c>
      <c r="F561" s="72">
        <v>30</v>
      </c>
      <c r="G561" s="43">
        <f t="shared" si="142"/>
        <v>97.6</v>
      </c>
      <c r="H561" s="43"/>
      <c r="I561" s="98"/>
      <c r="J561" s="153">
        <f t="shared" si="139"/>
        <v>97.6</v>
      </c>
      <c r="K561" s="43"/>
      <c r="L561" s="113">
        <v>0.09</v>
      </c>
      <c r="M561" s="124"/>
      <c r="N561" s="43">
        <f t="shared" si="140"/>
        <v>0</v>
      </c>
      <c r="O561" s="43"/>
      <c r="P561" s="95">
        <f t="shared" si="141"/>
        <v>97.69</v>
      </c>
    </row>
    <row r="562" spans="1:16" s="1" customFormat="1">
      <c r="A562" s="50"/>
      <c r="B562" s="76" t="s">
        <v>549</v>
      </c>
      <c r="C562" s="52">
        <v>622</v>
      </c>
      <c r="D562" s="53">
        <f t="shared" si="138"/>
        <v>62.2</v>
      </c>
      <c r="E562" s="53">
        <v>7</v>
      </c>
      <c r="F562" s="53">
        <v>30</v>
      </c>
      <c r="G562" s="54">
        <f t="shared" si="142"/>
        <v>99.2</v>
      </c>
      <c r="H562" s="54"/>
      <c r="I562" s="159"/>
      <c r="J562" s="130">
        <f t="shared" si="139"/>
        <v>99.2</v>
      </c>
      <c r="K562" s="54"/>
      <c r="L562" s="95"/>
      <c r="M562" s="133"/>
      <c r="N562" s="54">
        <f t="shared" si="140"/>
        <v>0</v>
      </c>
      <c r="O562" s="54"/>
      <c r="P562" s="95">
        <f t="shared" si="141"/>
        <v>99.2</v>
      </c>
    </row>
    <row r="563" spans="1:16" s="1" customFormat="1">
      <c r="A563" s="50"/>
      <c r="B563" s="89" t="s">
        <v>550</v>
      </c>
      <c r="C563" s="22">
        <v>1200</v>
      </c>
      <c r="D563" s="42">
        <f t="shared" si="138"/>
        <v>120</v>
      </c>
      <c r="E563" s="42">
        <v>7</v>
      </c>
      <c r="F563" s="42">
        <v>30</v>
      </c>
      <c r="G563" s="43">
        <f t="shared" si="142"/>
        <v>157</v>
      </c>
      <c r="H563" s="43"/>
      <c r="I563" s="9"/>
      <c r="J563" s="153">
        <f t="shared" si="139"/>
        <v>157</v>
      </c>
      <c r="K563" s="43"/>
      <c r="L563" s="123"/>
      <c r="M563" s="112"/>
      <c r="N563" s="43">
        <f t="shared" si="140"/>
        <v>0</v>
      </c>
      <c r="O563" s="43"/>
      <c r="P563" s="95">
        <f t="shared" si="141"/>
        <v>157</v>
      </c>
    </row>
    <row r="564" spans="1:16" s="1" customFormat="1">
      <c r="A564" s="55"/>
      <c r="B564" s="191" t="s">
        <v>551</v>
      </c>
      <c r="C564" s="47">
        <v>618</v>
      </c>
      <c r="D564" s="48">
        <f t="shared" si="138"/>
        <v>61.8</v>
      </c>
      <c r="E564" s="48">
        <v>7</v>
      </c>
      <c r="F564" s="48">
        <v>30</v>
      </c>
      <c r="G564" s="49">
        <f t="shared" si="142"/>
        <v>98.8</v>
      </c>
      <c r="H564" s="49"/>
      <c r="I564" s="126"/>
      <c r="J564" s="139">
        <f t="shared" si="139"/>
        <v>98.8</v>
      </c>
      <c r="K564" s="259">
        <v>-1.2</v>
      </c>
      <c r="L564" s="140"/>
      <c r="M564" s="186"/>
      <c r="N564" s="49">
        <f>SUM((G564+K564)*M564*0.0003)</f>
        <v>0</v>
      </c>
      <c r="O564" s="49"/>
      <c r="P564" s="95">
        <f t="shared" si="141"/>
        <v>97.6</v>
      </c>
    </row>
    <row r="565" spans="1:16" s="1" customFormat="1">
      <c r="A565" s="23"/>
      <c r="B565" s="238" t="s">
        <v>552</v>
      </c>
      <c r="C565" s="47">
        <v>594</v>
      </c>
      <c r="D565" s="48">
        <f t="shared" si="138"/>
        <v>59.4</v>
      </c>
      <c r="E565" s="48">
        <v>7</v>
      </c>
      <c r="F565" s="48">
        <v>30</v>
      </c>
      <c r="G565" s="49">
        <f t="shared" si="142"/>
        <v>96.4</v>
      </c>
      <c r="H565" s="49"/>
      <c r="I565" s="126"/>
      <c r="J565" s="127">
        <f t="shared" si="139"/>
        <v>96.4</v>
      </c>
      <c r="K565" s="31">
        <v>96.4</v>
      </c>
      <c r="L565" s="108">
        <v>4.34</v>
      </c>
      <c r="M565" s="186"/>
      <c r="N565" s="49">
        <f t="shared" ref="N565:N571" si="143">SUM(G565*M565*0.0003)</f>
        <v>0</v>
      </c>
      <c r="O565" s="49"/>
      <c r="P565" s="123">
        <f>SUM(J565:O566)</f>
        <v>100.74</v>
      </c>
    </row>
    <row r="566" spans="1:16" s="1" customFormat="1">
      <c r="A566" s="44"/>
      <c r="B566" s="287"/>
      <c r="C566" s="82"/>
      <c r="D566" s="58"/>
      <c r="E566" s="58"/>
      <c r="F566" s="58"/>
      <c r="G566" s="60"/>
      <c r="H566" s="60"/>
      <c r="I566" s="170">
        <v>45298</v>
      </c>
      <c r="J566" s="171"/>
      <c r="K566" s="40">
        <v>-96.4</v>
      </c>
      <c r="L566" s="118"/>
      <c r="M566" s="212"/>
      <c r="N566" s="60"/>
      <c r="O566" s="60"/>
      <c r="P566" s="125"/>
    </row>
    <row r="567" spans="1:16" s="1" customFormat="1">
      <c r="A567" s="45"/>
      <c r="B567" s="89" t="s">
        <v>553</v>
      </c>
      <c r="C567" s="4">
        <v>612</v>
      </c>
      <c r="D567" s="42">
        <f t="shared" si="138"/>
        <v>61.2</v>
      </c>
      <c r="E567" s="42">
        <v>7</v>
      </c>
      <c r="F567" s="43">
        <v>30</v>
      </c>
      <c r="G567" s="43">
        <f>SUM(D567:F567)</f>
        <v>98.2</v>
      </c>
      <c r="H567" s="43"/>
      <c r="I567" s="9"/>
      <c r="J567" s="153">
        <f t="shared" si="139"/>
        <v>98.2</v>
      </c>
      <c r="K567" s="43"/>
      <c r="L567" s="123"/>
      <c r="M567" s="154"/>
      <c r="N567" s="43">
        <f t="shared" si="143"/>
        <v>0</v>
      </c>
      <c r="O567" s="43"/>
      <c r="P567" s="95">
        <f t="shared" ref="P567:P601" si="144">SUM(J567:O567)</f>
        <v>98.2</v>
      </c>
    </row>
    <row r="568" spans="1:16" s="1" customFormat="1">
      <c r="A568" s="50"/>
      <c r="B568" s="318" t="s">
        <v>554</v>
      </c>
      <c r="C568" s="29">
        <v>604</v>
      </c>
      <c r="D568" s="30">
        <f t="shared" si="138"/>
        <v>60.4</v>
      </c>
      <c r="E568" s="30">
        <v>7</v>
      </c>
      <c r="F568" s="30">
        <v>30</v>
      </c>
      <c r="G568" s="31">
        <f>SUM(D568:F568)</f>
        <v>97.4</v>
      </c>
      <c r="H568" s="31">
        <v>97.4</v>
      </c>
      <c r="I568" s="252">
        <v>45744</v>
      </c>
      <c r="J568" s="326">
        <f t="shared" si="139"/>
        <v>0</v>
      </c>
      <c r="K568" s="31"/>
      <c r="L568" s="106"/>
      <c r="M568" s="226"/>
      <c r="N568" s="31">
        <f t="shared" si="143"/>
        <v>0</v>
      </c>
      <c r="O568" s="31"/>
      <c r="P568" s="163">
        <f t="shared" si="144"/>
        <v>0</v>
      </c>
    </row>
    <row r="569" spans="1:16" s="1" customFormat="1">
      <c r="A569" s="50"/>
      <c r="B569" s="192" t="s">
        <v>555</v>
      </c>
      <c r="C569" s="52">
        <v>599</v>
      </c>
      <c r="D569" s="53">
        <f t="shared" si="138"/>
        <v>59.9</v>
      </c>
      <c r="E569" s="53">
        <v>7</v>
      </c>
      <c r="F569" s="53">
        <v>30</v>
      </c>
      <c r="G569" s="54">
        <f t="shared" ref="G569:G582" si="145">SUM(D569:F569)</f>
        <v>96.9</v>
      </c>
      <c r="H569" s="54"/>
      <c r="I569" s="159"/>
      <c r="J569" s="130">
        <f t="shared" si="139"/>
        <v>96.9</v>
      </c>
      <c r="K569" s="155">
        <v>-3.1</v>
      </c>
      <c r="L569" s="95"/>
      <c r="M569" s="156"/>
      <c r="N569" s="54">
        <f t="shared" si="143"/>
        <v>0</v>
      </c>
      <c r="O569" s="54"/>
      <c r="P569" s="95">
        <f t="shared" si="144"/>
        <v>93.8</v>
      </c>
    </row>
    <row r="570" spans="1:16" s="1" customFormat="1">
      <c r="A570" s="50"/>
      <c r="B570" s="71" t="s">
        <v>556</v>
      </c>
      <c r="C570" s="4">
        <v>604</v>
      </c>
      <c r="D570" s="42">
        <f t="shared" si="138"/>
        <v>60.4</v>
      </c>
      <c r="E570" s="42">
        <v>7</v>
      </c>
      <c r="F570" s="72">
        <v>30</v>
      </c>
      <c r="G570" s="43">
        <f t="shared" si="145"/>
        <v>97.4</v>
      </c>
      <c r="H570" s="43"/>
      <c r="I570" s="157"/>
      <c r="J570" s="73">
        <f t="shared" si="139"/>
        <v>97.4</v>
      </c>
      <c r="K570" s="43"/>
      <c r="L570" s="123"/>
      <c r="M570" s="154"/>
      <c r="N570" s="43">
        <f t="shared" si="143"/>
        <v>0</v>
      </c>
      <c r="O570" s="43"/>
      <c r="P570" s="95">
        <f t="shared" si="144"/>
        <v>97.4</v>
      </c>
    </row>
    <row r="571" spans="1:16" s="1" customFormat="1">
      <c r="A571" s="50"/>
      <c r="B571" s="61" t="s">
        <v>557</v>
      </c>
      <c r="C571" s="87">
        <v>631</v>
      </c>
      <c r="D571" s="48">
        <f t="shared" si="138"/>
        <v>63.1</v>
      </c>
      <c r="E571" s="48">
        <v>7</v>
      </c>
      <c r="F571" s="83">
        <v>30</v>
      </c>
      <c r="G571" s="83">
        <f t="shared" si="145"/>
        <v>100.1</v>
      </c>
      <c r="H571" s="84"/>
      <c r="I571" s="180"/>
      <c r="J571" s="139">
        <f t="shared" si="139"/>
        <v>100.1</v>
      </c>
      <c r="K571" s="169"/>
      <c r="L571" s="141"/>
      <c r="M571" s="107"/>
      <c r="N571" s="84">
        <f t="shared" si="143"/>
        <v>0</v>
      </c>
      <c r="O571" s="84"/>
      <c r="P571" s="95">
        <f t="shared" si="144"/>
        <v>100.1</v>
      </c>
    </row>
    <row r="572" spans="1:16" s="1" customFormat="1">
      <c r="A572" s="50"/>
      <c r="B572" s="61" t="s">
        <v>558</v>
      </c>
      <c r="C572" s="87">
        <v>653</v>
      </c>
      <c r="D572" s="48">
        <f t="shared" si="138"/>
        <v>65.3</v>
      </c>
      <c r="E572" s="48">
        <v>7</v>
      </c>
      <c r="F572" s="83">
        <v>30</v>
      </c>
      <c r="G572" s="49">
        <f t="shared" si="145"/>
        <v>102.3</v>
      </c>
      <c r="H572" s="49"/>
      <c r="I572" s="180"/>
      <c r="J572" s="127">
        <f t="shared" si="139"/>
        <v>102.3</v>
      </c>
      <c r="K572" s="49"/>
      <c r="L572" s="141"/>
      <c r="M572" s="186"/>
      <c r="N572" s="49">
        <f t="shared" ref="N572:N584" si="146">SUM(G572*M572*0.0003)</f>
        <v>0</v>
      </c>
      <c r="O572" s="49"/>
      <c r="P572" s="95">
        <f t="shared" si="144"/>
        <v>102.3</v>
      </c>
    </row>
    <row r="573" spans="1:16" s="1" customFormat="1">
      <c r="A573" s="50"/>
      <c r="B573" s="77" t="s">
        <v>559</v>
      </c>
      <c r="C573" s="52">
        <v>600</v>
      </c>
      <c r="D573" s="53">
        <f t="shared" si="138"/>
        <v>60</v>
      </c>
      <c r="E573" s="53">
        <v>7</v>
      </c>
      <c r="F573" s="70">
        <v>30</v>
      </c>
      <c r="G573" s="54">
        <f t="shared" si="145"/>
        <v>97</v>
      </c>
      <c r="H573" s="54"/>
      <c r="I573" s="159"/>
      <c r="J573" s="130">
        <f t="shared" si="139"/>
        <v>97</v>
      </c>
      <c r="K573" s="54"/>
      <c r="L573" s="165">
        <v>2.15</v>
      </c>
      <c r="M573" s="156"/>
      <c r="N573" s="54">
        <f t="shared" si="146"/>
        <v>0</v>
      </c>
      <c r="O573" s="54"/>
      <c r="P573" s="95">
        <f t="shared" si="144"/>
        <v>99.15</v>
      </c>
    </row>
    <row r="574" spans="1:16" s="1" customFormat="1">
      <c r="A574" s="50"/>
      <c r="B574" s="71" t="s">
        <v>560</v>
      </c>
      <c r="C574" s="22">
        <v>607</v>
      </c>
      <c r="D574" s="42">
        <f t="shared" si="138"/>
        <v>60.7</v>
      </c>
      <c r="E574" s="42">
        <v>7</v>
      </c>
      <c r="F574" s="72">
        <v>30</v>
      </c>
      <c r="G574" s="43">
        <f t="shared" si="145"/>
        <v>97.7</v>
      </c>
      <c r="H574" s="43"/>
      <c r="I574" s="9"/>
      <c r="J574" s="153">
        <f t="shared" si="139"/>
        <v>97.7</v>
      </c>
      <c r="K574" s="43"/>
      <c r="L574" s="123"/>
      <c r="M574" s="112"/>
      <c r="N574" s="43">
        <f t="shared" si="146"/>
        <v>0</v>
      </c>
      <c r="O574" s="43"/>
      <c r="P574" s="95">
        <f t="shared" si="144"/>
        <v>97.7</v>
      </c>
    </row>
    <row r="575" spans="1:16" s="1" customFormat="1">
      <c r="A575" s="50"/>
      <c r="B575" s="76" t="s">
        <v>561</v>
      </c>
      <c r="C575" s="52">
        <v>600</v>
      </c>
      <c r="D575" s="53">
        <f t="shared" si="138"/>
        <v>60</v>
      </c>
      <c r="E575" s="53">
        <v>7</v>
      </c>
      <c r="F575" s="70">
        <v>30</v>
      </c>
      <c r="G575" s="54">
        <f t="shared" si="145"/>
        <v>97</v>
      </c>
      <c r="H575" s="54"/>
      <c r="I575" s="159"/>
      <c r="J575" s="130">
        <f t="shared" si="139"/>
        <v>97</v>
      </c>
      <c r="K575" s="78"/>
      <c r="L575" s="132"/>
      <c r="M575" s="107"/>
      <c r="N575" s="49">
        <f t="shared" si="146"/>
        <v>0</v>
      </c>
      <c r="O575" s="49"/>
      <c r="P575" s="95">
        <f t="shared" si="144"/>
        <v>97</v>
      </c>
    </row>
    <row r="576" spans="1:16" s="1" customFormat="1">
      <c r="A576" s="50"/>
      <c r="B576" s="61" t="s">
        <v>562</v>
      </c>
      <c r="C576" s="87">
        <v>600</v>
      </c>
      <c r="D576" s="83">
        <f t="shared" si="138"/>
        <v>60</v>
      </c>
      <c r="E576" s="83">
        <v>7</v>
      </c>
      <c r="F576" s="83">
        <v>30</v>
      </c>
      <c r="G576" s="83">
        <f t="shared" si="145"/>
        <v>97</v>
      </c>
      <c r="H576" s="49"/>
      <c r="I576" s="180"/>
      <c r="J576" s="127">
        <f t="shared" si="139"/>
        <v>97</v>
      </c>
      <c r="K576" s="84"/>
      <c r="L576" s="140"/>
      <c r="M576" s="107"/>
      <c r="N576" s="49">
        <f t="shared" si="146"/>
        <v>0</v>
      </c>
      <c r="O576" s="49"/>
      <c r="P576" s="95">
        <f t="shared" si="144"/>
        <v>97</v>
      </c>
    </row>
    <row r="577" spans="1:16" s="1" customFormat="1">
      <c r="A577" s="50"/>
      <c r="B577" s="51" t="s">
        <v>563</v>
      </c>
      <c r="C577" s="52">
        <v>600</v>
      </c>
      <c r="D577" s="53">
        <f t="shared" si="138"/>
        <v>60</v>
      </c>
      <c r="E577" s="53">
        <v>7</v>
      </c>
      <c r="F577" s="53">
        <v>30</v>
      </c>
      <c r="G577" s="54">
        <f t="shared" si="145"/>
        <v>97</v>
      </c>
      <c r="H577" s="54"/>
      <c r="I577" s="129"/>
      <c r="J577" s="130">
        <f t="shared" si="139"/>
        <v>97</v>
      </c>
      <c r="K577" s="131">
        <v>-2.65</v>
      </c>
      <c r="L577" s="95"/>
      <c r="M577" s="156"/>
      <c r="N577" s="54">
        <f t="shared" si="146"/>
        <v>0</v>
      </c>
      <c r="O577" s="54"/>
      <c r="P577" s="95">
        <f t="shared" si="144"/>
        <v>94.35</v>
      </c>
    </row>
    <row r="578" spans="1:16" s="1" customFormat="1">
      <c r="A578" s="50"/>
      <c r="B578" s="92" t="s">
        <v>564</v>
      </c>
      <c r="C578" s="22">
        <v>608</v>
      </c>
      <c r="D578" s="42">
        <f t="shared" si="138"/>
        <v>60.8</v>
      </c>
      <c r="E578" s="42">
        <v>7</v>
      </c>
      <c r="F578" s="72">
        <v>30</v>
      </c>
      <c r="G578" s="43">
        <f t="shared" si="145"/>
        <v>97.8</v>
      </c>
      <c r="H578" s="43"/>
      <c r="I578" s="98"/>
      <c r="J578" s="153">
        <f t="shared" si="139"/>
        <v>97.8</v>
      </c>
      <c r="K578" s="120">
        <v>-21.97</v>
      </c>
      <c r="L578" s="123"/>
      <c r="M578" s="124"/>
      <c r="N578" s="43">
        <f t="shared" si="146"/>
        <v>0</v>
      </c>
      <c r="O578" s="43"/>
      <c r="P578" s="95">
        <f t="shared" si="144"/>
        <v>75.83</v>
      </c>
    </row>
    <row r="579" spans="1:16" s="1" customFormat="1">
      <c r="A579" s="50"/>
      <c r="B579" s="77" t="s">
        <v>565</v>
      </c>
      <c r="C579" s="52">
        <v>600</v>
      </c>
      <c r="D579" s="53">
        <f t="shared" si="138"/>
        <v>60</v>
      </c>
      <c r="E579" s="53">
        <v>7</v>
      </c>
      <c r="F579" s="70">
        <v>30</v>
      </c>
      <c r="G579" s="54">
        <f t="shared" si="145"/>
        <v>97</v>
      </c>
      <c r="H579" s="54"/>
      <c r="I579" s="129"/>
      <c r="J579" s="130">
        <f t="shared" si="139"/>
        <v>97</v>
      </c>
      <c r="K579" s="54"/>
      <c r="L579" s="165">
        <v>2.04</v>
      </c>
      <c r="M579" s="133"/>
      <c r="N579" s="54">
        <f t="shared" si="146"/>
        <v>0</v>
      </c>
      <c r="O579" s="54"/>
      <c r="P579" s="95">
        <f t="shared" si="144"/>
        <v>99.04</v>
      </c>
    </row>
    <row r="580" spans="1:16" s="1" customFormat="1">
      <c r="A580" s="50"/>
      <c r="B580" s="89" t="s">
        <v>566</v>
      </c>
      <c r="C580" s="22">
        <v>663</v>
      </c>
      <c r="D580" s="42">
        <f t="shared" si="138"/>
        <v>66.3</v>
      </c>
      <c r="E580" s="42">
        <v>7</v>
      </c>
      <c r="F580" s="42">
        <v>30</v>
      </c>
      <c r="G580" s="43">
        <f t="shared" si="145"/>
        <v>103.3</v>
      </c>
      <c r="H580" s="43"/>
      <c r="I580" s="9"/>
      <c r="J580" s="153">
        <f t="shared" si="139"/>
        <v>103.3</v>
      </c>
      <c r="K580" s="43"/>
      <c r="L580" s="123"/>
      <c r="M580" s="112"/>
      <c r="N580" s="43">
        <f t="shared" si="146"/>
        <v>0</v>
      </c>
      <c r="O580" s="43"/>
      <c r="P580" s="95">
        <f t="shared" si="144"/>
        <v>103.3</v>
      </c>
    </row>
    <row r="581" spans="1:16" s="1" customFormat="1">
      <c r="A581" s="50"/>
      <c r="B581" s="68" t="s">
        <v>567</v>
      </c>
      <c r="C581" s="47">
        <v>585</v>
      </c>
      <c r="D581" s="48">
        <f t="shared" si="138"/>
        <v>58.5</v>
      </c>
      <c r="E581" s="83">
        <v>7</v>
      </c>
      <c r="F581" s="83">
        <v>30</v>
      </c>
      <c r="G581" s="83">
        <f t="shared" si="145"/>
        <v>95.5</v>
      </c>
      <c r="H581" s="84"/>
      <c r="I581" s="180"/>
      <c r="J581" s="127">
        <f t="shared" si="139"/>
        <v>95.5</v>
      </c>
      <c r="K581" s="49"/>
      <c r="L581" s="141"/>
      <c r="M581" s="107"/>
      <c r="N581" s="49">
        <f t="shared" si="146"/>
        <v>0</v>
      </c>
      <c r="O581" s="49"/>
      <c r="P581" s="95">
        <f t="shared" si="144"/>
        <v>95.5</v>
      </c>
    </row>
    <row r="582" spans="1:16" s="1" customFormat="1">
      <c r="A582" s="50"/>
      <c r="B582" s="76" t="s">
        <v>568</v>
      </c>
      <c r="C582" s="52">
        <v>600</v>
      </c>
      <c r="D582" s="70">
        <f t="shared" si="138"/>
        <v>60</v>
      </c>
      <c r="E582" s="70">
        <v>7</v>
      </c>
      <c r="F582" s="70">
        <v>30</v>
      </c>
      <c r="G582" s="70">
        <f t="shared" si="145"/>
        <v>97</v>
      </c>
      <c r="H582" s="78"/>
      <c r="I582" s="159"/>
      <c r="J582" s="130">
        <f t="shared" ref="J582:J592" si="147">SUM(G582-H582)</f>
        <v>97</v>
      </c>
      <c r="K582" s="78"/>
      <c r="L582" s="132"/>
      <c r="M582" s="156"/>
      <c r="N582" s="78">
        <f t="shared" si="146"/>
        <v>0</v>
      </c>
      <c r="O582" s="78"/>
      <c r="P582" s="95">
        <f t="shared" si="144"/>
        <v>97</v>
      </c>
    </row>
    <row r="583" spans="1:16" s="1" customFormat="1">
      <c r="A583" s="50"/>
      <c r="B583" s="76" t="s">
        <v>569</v>
      </c>
      <c r="C583" s="69">
        <v>600</v>
      </c>
      <c r="D583" s="53">
        <f t="shared" si="138"/>
        <v>60</v>
      </c>
      <c r="E583" s="53">
        <v>7</v>
      </c>
      <c r="F583" s="53">
        <v>30</v>
      </c>
      <c r="G583" s="54">
        <f t="shared" ref="G583:G597" si="148">SUM(D583:F583)</f>
        <v>97</v>
      </c>
      <c r="H583" s="54"/>
      <c r="I583" s="159"/>
      <c r="J583" s="130">
        <f t="shared" si="147"/>
        <v>97</v>
      </c>
      <c r="K583" s="54"/>
      <c r="L583" s="95"/>
      <c r="M583" s="156"/>
      <c r="N583" s="54">
        <f t="shared" si="146"/>
        <v>0</v>
      </c>
      <c r="O583" s="54"/>
      <c r="P583" s="95">
        <f t="shared" si="144"/>
        <v>97</v>
      </c>
    </row>
    <row r="584" spans="1:16" s="1" customFormat="1">
      <c r="A584" s="50"/>
      <c r="B584" s="81" t="s">
        <v>570</v>
      </c>
      <c r="C584" s="22">
        <v>593</v>
      </c>
      <c r="D584" s="42">
        <f t="shared" si="138"/>
        <v>59.3</v>
      </c>
      <c r="E584" s="42">
        <v>7</v>
      </c>
      <c r="F584" s="42">
        <v>30</v>
      </c>
      <c r="G584" s="43">
        <f t="shared" si="148"/>
        <v>96.3</v>
      </c>
      <c r="H584" s="43"/>
      <c r="I584" s="9"/>
      <c r="J584" s="153">
        <f t="shared" si="147"/>
        <v>96.3</v>
      </c>
      <c r="K584" s="43"/>
      <c r="L584" s="113">
        <v>0.63</v>
      </c>
      <c r="M584" s="124"/>
      <c r="N584" s="43">
        <f t="shared" si="146"/>
        <v>0</v>
      </c>
      <c r="O584" s="43"/>
      <c r="P584" s="95">
        <f t="shared" si="144"/>
        <v>96.93</v>
      </c>
    </row>
    <row r="585" spans="1:16" s="1" customFormat="1">
      <c r="A585" s="50"/>
      <c r="B585" s="51" t="s">
        <v>571</v>
      </c>
      <c r="C585" s="52">
        <v>600</v>
      </c>
      <c r="D585" s="53">
        <f t="shared" si="138"/>
        <v>60</v>
      </c>
      <c r="E585" s="53">
        <v>7</v>
      </c>
      <c r="F585" s="53">
        <v>30</v>
      </c>
      <c r="G585" s="54">
        <f t="shared" si="148"/>
        <v>97</v>
      </c>
      <c r="H585" s="54"/>
      <c r="I585" s="159"/>
      <c r="J585" s="160">
        <f t="shared" si="147"/>
        <v>97</v>
      </c>
      <c r="K585" s="155">
        <v>-2.89</v>
      </c>
      <c r="L585" s="95"/>
      <c r="M585" s="133"/>
      <c r="N585" s="54">
        <f>SUM((G585+K585)*M585*0.0003)</f>
        <v>0</v>
      </c>
      <c r="O585" s="235"/>
      <c r="P585" s="95">
        <f t="shared" si="144"/>
        <v>94.11</v>
      </c>
    </row>
    <row r="586" spans="1:16" s="1" customFormat="1">
      <c r="A586" s="50"/>
      <c r="B586" s="89" t="s">
        <v>572</v>
      </c>
      <c r="C586" s="22">
        <v>600</v>
      </c>
      <c r="D586" s="42">
        <f t="shared" si="138"/>
        <v>60</v>
      </c>
      <c r="E586" s="42">
        <v>7</v>
      </c>
      <c r="F586" s="42">
        <v>30</v>
      </c>
      <c r="G586" s="72">
        <f t="shared" si="148"/>
        <v>97</v>
      </c>
      <c r="H586" s="72"/>
      <c r="I586" s="98"/>
      <c r="J586" s="249">
        <f t="shared" si="147"/>
        <v>97</v>
      </c>
      <c r="K586" s="43"/>
      <c r="L586" s="123"/>
      <c r="M586" s="276"/>
      <c r="N586" s="43">
        <f t="shared" ref="N586:N591" si="149">SUM(G586*M586*0.0003)</f>
        <v>0</v>
      </c>
      <c r="O586" s="43"/>
      <c r="P586" s="95">
        <f t="shared" si="144"/>
        <v>97</v>
      </c>
    </row>
    <row r="587" spans="1:16" s="1" customFormat="1">
      <c r="A587" s="50"/>
      <c r="B587" s="85" t="s">
        <v>573</v>
      </c>
      <c r="C587" s="52">
        <v>606</v>
      </c>
      <c r="D587" s="53">
        <f t="shared" si="138"/>
        <v>60.6</v>
      </c>
      <c r="E587" s="53">
        <v>7</v>
      </c>
      <c r="F587" s="53">
        <v>30</v>
      </c>
      <c r="G587" s="54">
        <f t="shared" si="148"/>
        <v>97.6</v>
      </c>
      <c r="H587" s="54"/>
      <c r="I587" s="159"/>
      <c r="J587" s="130">
        <f t="shared" si="147"/>
        <v>97.6</v>
      </c>
      <c r="K587" s="209">
        <v>2.04</v>
      </c>
      <c r="L587" s="165">
        <v>0.09</v>
      </c>
      <c r="M587" s="190"/>
      <c r="N587" s="54">
        <f t="shared" si="149"/>
        <v>0</v>
      </c>
      <c r="O587" s="54"/>
      <c r="P587" s="95">
        <f t="shared" si="144"/>
        <v>99.73</v>
      </c>
    </row>
    <row r="588" spans="1:16" s="1" customFormat="1">
      <c r="A588" s="50"/>
      <c r="B588" s="56" t="s">
        <v>574</v>
      </c>
      <c r="C588" s="57">
        <v>553</v>
      </c>
      <c r="D588" s="58">
        <f t="shared" si="138"/>
        <v>55.3</v>
      </c>
      <c r="E588" s="58">
        <v>7</v>
      </c>
      <c r="F588" s="58">
        <v>30</v>
      </c>
      <c r="G588" s="60">
        <f t="shared" si="148"/>
        <v>92.3</v>
      </c>
      <c r="H588" s="60"/>
      <c r="I588" s="134"/>
      <c r="J588" s="171">
        <f t="shared" si="147"/>
        <v>92.3</v>
      </c>
      <c r="K588" s="60"/>
      <c r="L588" s="136"/>
      <c r="M588" s="117"/>
      <c r="N588" s="262">
        <f t="shared" si="149"/>
        <v>0</v>
      </c>
      <c r="O588" s="262"/>
      <c r="P588" s="95">
        <f t="shared" si="144"/>
        <v>92.3</v>
      </c>
    </row>
    <row r="589" spans="1:16" s="1" customFormat="1">
      <c r="A589" s="50"/>
      <c r="B589" s="61" t="s">
        <v>575</v>
      </c>
      <c r="C589" s="47">
        <v>632</v>
      </c>
      <c r="D589" s="48">
        <f t="shared" si="138"/>
        <v>63.2</v>
      </c>
      <c r="E589" s="48">
        <v>7</v>
      </c>
      <c r="F589" s="48">
        <v>30</v>
      </c>
      <c r="G589" s="49">
        <f t="shared" si="148"/>
        <v>100.2</v>
      </c>
      <c r="H589" s="49"/>
      <c r="I589" s="159"/>
      <c r="J589" s="127">
        <f t="shared" si="147"/>
        <v>100.2</v>
      </c>
      <c r="K589" s="49"/>
      <c r="L589" s="141"/>
      <c r="M589" s="107"/>
      <c r="N589" s="49">
        <f t="shared" si="149"/>
        <v>0</v>
      </c>
      <c r="O589" s="49"/>
      <c r="P589" s="95">
        <f t="shared" si="144"/>
        <v>100.2</v>
      </c>
    </row>
    <row r="590" spans="1:16" s="1" customFormat="1">
      <c r="A590" s="50"/>
      <c r="B590" s="61" t="s">
        <v>576</v>
      </c>
      <c r="C590" s="47">
        <v>609</v>
      </c>
      <c r="D590" s="48">
        <f t="shared" si="138"/>
        <v>60.9</v>
      </c>
      <c r="E590" s="48">
        <v>7</v>
      </c>
      <c r="F590" s="48">
        <v>30</v>
      </c>
      <c r="G590" s="49">
        <f t="shared" si="148"/>
        <v>97.9</v>
      </c>
      <c r="H590" s="49"/>
      <c r="I590" s="126"/>
      <c r="J590" s="127">
        <f t="shared" si="147"/>
        <v>97.9</v>
      </c>
      <c r="K590" s="84"/>
      <c r="L590" s="140"/>
      <c r="M590" s="107"/>
      <c r="N590" s="84">
        <f t="shared" si="149"/>
        <v>0</v>
      </c>
      <c r="O590" s="84"/>
      <c r="P590" s="95">
        <f t="shared" si="144"/>
        <v>97.9</v>
      </c>
    </row>
    <row r="591" spans="1:16" s="1" customFormat="1">
      <c r="A591" s="50"/>
      <c r="B591" s="85" t="s">
        <v>577</v>
      </c>
      <c r="C591" s="52">
        <v>600</v>
      </c>
      <c r="D591" s="53">
        <f t="shared" si="138"/>
        <v>60</v>
      </c>
      <c r="E591" s="53">
        <v>7</v>
      </c>
      <c r="F591" s="53">
        <v>30</v>
      </c>
      <c r="G591" s="54">
        <f t="shared" si="148"/>
        <v>97</v>
      </c>
      <c r="H591" s="54"/>
      <c r="I591" s="129"/>
      <c r="J591" s="130">
        <f t="shared" si="147"/>
        <v>97</v>
      </c>
      <c r="K591" s="78"/>
      <c r="L591" s="161">
        <v>2.15</v>
      </c>
      <c r="M591" s="156"/>
      <c r="N591" s="78">
        <f t="shared" si="149"/>
        <v>0</v>
      </c>
      <c r="O591" s="78"/>
      <c r="P591" s="95">
        <f t="shared" si="144"/>
        <v>99.15</v>
      </c>
    </row>
    <row r="592" spans="1:16" s="1" customFormat="1">
      <c r="A592" s="50"/>
      <c r="B592" s="71" t="s">
        <v>578</v>
      </c>
      <c r="C592" s="22">
        <v>611</v>
      </c>
      <c r="D592" s="42">
        <f t="shared" si="138"/>
        <v>61.1</v>
      </c>
      <c r="E592" s="42">
        <v>7</v>
      </c>
      <c r="F592" s="42">
        <v>30</v>
      </c>
      <c r="G592" s="43">
        <f t="shared" si="148"/>
        <v>98.1</v>
      </c>
      <c r="H592" s="43"/>
      <c r="I592" s="98"/>
      <c r="J592" s="119">
        <f t="shared" si="147"/>
        <v>98.1</v>
      </c>
      <c r="K592" s="43"/>
      <c r="L592" s="123"/>
      <c r="M592" s="112"/>
      <c r="N592" s="73">
        <f>SUM((G592+K592)*M592*0.0003)</f>
        <v>0</v>
      </c>
      <c r="O592" s="73"/>
      <c r="P592" s="95">
        <f t="shared" si="144"/>
        <v>98.1</v>
      </c>
    </row>
    <row r="593" spans="1:16" s="1" customFormat="1">
      <c r="A593" s="50"/>
      <c r="B593" s="77" t="s">
        <v>579</v>
      </c>
      <c r="C593" s="69">
        <v>600</v>
      </c>
      <c r="D593" s="53">
        <f t="shared" si="138"/>
        <v>60</v>
      </c>
      <c r="E593" s="53">
        <v>7</v>
      </c>
      <c r="F593" s="53">
        <v>30</v>
      </c>
      <c r="G593" s="54">
        <f t="shared" si="148"/>
        <v>97</v>
      </c>
      <c r="H593" s="54"/>
      <c r="I593" s="159"/>
      <c r="J593" s="130">
        <f t="shared" ref="J593:J602" si="150">SUM(G593-H593)</f>
        <v>97</v>
      </c>
      <c r="K593" s="54"/>
      <c r="L593" s="165">
        <v>2.1800000000000002</v>
      </c>
      <c r="M593" s="133"/>
      <c r="N593" s="54">
        <f>SUM(G593*M593*0.0003)</f>
        <v>0</v>
      </c>
      <c r="O593" s="54"/>
      <c r="P593" s="95">
        <f t="shared" si="144"/>
        <v>99.18</v>
      </c>
    </row>
    <row r="594" spans="1:16" s="1" customFormat="1">
      <c r="A594" s="50"/>
      <c r="B594" s="71" t="s">
        <v>580</v>
      </c>
      <c r="C594" s="4">
        <v>489</v>
      </c>
      <c r="D594" s="42">
        <f t="shared" si="138"/>
        <v>48.9</v>
      </c>
      <c r="E594" s="42">
        <v>7</v>
      </c>
      <c r="F594" s="42">
        <v>30</v>
      </c>
      <c r="G594" s="43">
        <f t="shared" si="148"/>
        <v>85.9</v>
      </c>
      <c r="H594" s="43"/>
      <c r="I594" s="9"/>
      <c r="J594" s="119">
        <f t="shared" si="150"/>
        <v>85.9</v>
      </c>
      <c r="K594" s="43"/>
      <c r="L594" s="123"/>
      <c r="M594" s="112"/>
      <c r="N594" s="73">
        <f>SUM(G594*M594*0.0003)</f>
        <v>0</v>
      </c>
      <c r="O594" s="73"/>
      <c r="P594" s="95">
        <f t="shared" si="144"/>
        <v>85.9</v>
      </c>
    </row>
    <row r="595" spans="1:16" s="1" customFormat="1">
      <c r="A595" s="50"/>
      <c r="B595" s="51" t="s">
        <v>581</v>
      </c>
      <c r="C595" s="52">
        <v>612</v>
      </c>
      <c r="D595" s="53">
        <f t="shared" si="138"/>
        <v>61.2</v>
      </c>
      <c r="E595" s="53">
        <v>7</v>
      </c>
      <c r="F595" s="53">
        <v>30</v>
      </c>
      <c r="G595" s="54">
        <f t="shared" si="148"/>
        <v>98.2</v>
      </c>
      <c r="H595" s="54"/>
      <c r="I595" s="159"/>
      <c r="J595" s="130">
        <f t="shared" si="150"/>
        <v>98.2</v>
      </c>
      <c r="K595" s="131">
        <v>-0.25</v>
      </c>
      <c r="L595" s="132"/>
      <c r="M595" s="156"/>
      <c r="N595" s="78">
        <f>SUM(G595*M595*0.0003)</f>
        <v>0</v>
      </c>
      <c r="O595" s="78"/>
      <c r="P595" s="95">
        <f t="shared" si="144"/>
        <v>97.95</v>
      </c>
    </row>
    <row r="596" spans="1:16" s="1" customFormat="1">
      <c r="A596" s="50"/>
      <c r="B596" s="71" t="s">
        <v>582</v>
      </c>
      <c r="C596" s="4">
        <v>600</v>
      </c>
      <c r="D596" s="72">
        <f t="shared" si="138"/>
        <v>60</v>
      </c>
      <c r="E596" s="72">
        <v>7</v>
      </c>
      <c r="F596" s="42">
        <v>30</v>
      </c>
      <c r="G596" s="43">
        <f t="shared" si="148"/>
        <v>97</v>
      </c>
      <c r="H596" s="43"/>
      <c r="I596" s="9"/>
      <c r="J596" s="153">
        <f t="shared" si="150"/>
        <v>97</v>
      </c>
      <c r="K596" s="73"/>
      <c r="L596" s="158"/>
      <c r="M596" s="112"/>
      <c r="N596" s="43">
        <f>SUM(J596*M596*0.0003)</f>
        <v>0</v>
      </c>
      <c r="O596" s="43"/>
      <c r="P596" s="95">
        <f t="shared" si="144"/>
        <v>97</v>
      </c>
    </row>
    <row r="597" spans="1:16" s="1" customFormat="1">
      <c r="A597" s="50"/>
      <c r="B597" s="68" t="s">
        <v>583</v>
      </c>
      <c r="C597" s="87">
        <v>600</v>
      </c>
      <c r="D597" s="48">
        <f t="shared" si="138"/>
        <v>60</v>
      </c>
      <c r="E597" s="48">
        <v>7</v>
      </c>
      <c r="F597" s="48">
        <v>30</v>
      </c>
      <c r="G597" s="49">
        <f t="shared" si="148"/>
        <v>97</v>
      </c>
      <c r="H597" s="49"/>
      <c r="I597" s="126"/>
      <c r="J597" s="127">
        <f t="shared" si="150"/>
        <v>97</v>
      </c>
      <c r="K597" s="84"/>
      <c r="L597" s="141"/>
      <c r="M597" s="128"/>
      <c r="N597" s="49">
        <f>SUM((G597+K597)*M597*0.0003)</f>
        <v>0</v>
      </c>
      <c r="O597" s="49"/>
      <c r="P597" s="95">
        <f t="shared" si="144"/>
        <v>97</v>
      </c>
    </row>
    <row r="598" spans="1:16" s="1" customFormat="1">
      <c r="A598" s="50"/>
      <c r="B598" s="51" t="s">
        <v>584</v>
      </c>
      <c r="C598" s="52">
        <v>600</v>
      </c>
      <c r="D598" s="53">
        <f t="shared" si="138"/>
        <v>60</v>
      </c>
      <c r="E598" s="53">
        <v>7</v>
      </c>
      <c r="F598" s="53">
        <v>30</v>
      </c>
      <c r="G598" s="54">
        <f>SUM(D598:F598)-60</f>
        <v>37</v>
      </c>
      <c r="H598" s="54"/>
      <c r="I598" s="129"/>
      <c r="J598" s="130">
        <f t="shared" si="150"/>
        <v>37</v>
      </c>
      <c r="K598" s="155">
        <v>-60</v>
      </c>
      <c r="L598" s="132"/>
      <c r="M598" s="133"/>
      <c r="N598" s="54">
        <f>SUM(G598*M598*0.0003)</f>
        <v>0</v>
      </c>
      <c r="O598" s="54"/>
      <c r="P598" s="179">
        <f t="shared" si="144"/>
        <v>-23</v>
      </c>
    </row>
    <row r="599" spans="1:16" s="1" customFormat="1">
      <c r="A599" s="50"/>
      <c r="B599" s="71" t="s">
        <v>585</v>
      </c>
      <c r="C599" s="4">
        <v>600</v>
      </c>
      <c r="D599" s="42">
        <f t="shared" si="138"/>
        <v>60</v>
      </c>
      <c r="E599" s="42">
        <v>7</v>
      </c>
      <c r="F599" s="43">
        <v>30</v>
      </c>
      <c r="G599" s="43">
        <f>SUM(D599:F599)</f>
        <v>97</v>
      </c>
      <c r="H599" s="43"/>
      <c r="I599" s="9"/>
      <c r="J599" s="153">
        <f t="shared" si="150"/>
        <v>97</v>
      </c>
      <c r="K599" s="43"/>
      <c r="L599" s="123"/>
      <c r="M599" s="154"/>
      <c r="N599" s="43">
        <f>SUM(G599*M599*0.0003)</f>
        <v>0</v>
      </c>
      <c r="O599" s="43"/>
      <c r="P599" s="95">
        <f t="shared" si="144"/>
        <v>97</v>
      </c>
    </row>
    <row r="600" spans="1:16" s="1" customFormat="1">
      <c r="A600" s="50"/>
      <c r="B600" s="61" t="s">
        <v>586</v>
      </c>
      <c r="C600" s="47">
        <v>553</v>
      </c>
      <c r="D600" s="48">
        <f t="shared" si="138"/>
        <v>55.3</v>
      </c>
      <c r="E600" s="48">
        <v>7</v>
      </c>
      <c r="F600" s="48">
        <v>30</v>
      </c>
      <c r="G600" s="49">
        <f>SUM(D600:F600)-55.3</f>
        <v>37</v>
      </c>
      <c r="H600" s="49"/>
      <c r="I600" s="126"/>
      <c r="J600" s="127">
        <f t="shared" si="150"/>
        <v>37</v>
      </c>
      <c r="K600" s="49"/>
      <c r="L600" s="140"/>
      <c r="M600" s="107"/>
      <c r="N600" s="49">
        <f>SUM(G600*M600*0.0003)</f>
        <v>0</v>
      </c>
      <c r="O600" s="49"/>
      <c r="P600" s="95">
        <f t="shared" si="144"/>
        <v>37</v>
      </c>
    </row>
    <row r="601" spans="1:16" s="1" customFormat="1">
      <c r="A601" s="55"/>
      <c r="B601" s="192" t="s">
        <v>587</v>
      </c>
      <c r="C601" s="52">
        <v>600</v>
      </c>
      <c r="D601" s="53">
        <f t="shared" si="138"/>
        <v>60</v>
      </c>
      <c r="E601" s="53">
        <v>7</v>
      </c>
      <c r="F601" s="53">
        <v>30</v>
      </c>
      <c r="G601" s="54">
        <f>SUM(D601:F601)</f>
        <v>97</v>
      </c>
      <c r="H601" s="54"/>
      <c r="I601" s="159"/>
      <c r="J601" s="181">
        <f t="shared" si="150"/>
        <v>97</v>
      </c>
      <c r="K601" s="155">
        <v>-0.17</v>
      </c>
      <c r="L601" s="95"/>
      <c r="M601" s="156"/>
      <c r="N601" s="54">
        <f>SUM(G601*M601*0.0003)</f>
        <v>0</v>
      </c>
      <c r="O601" s="54"/>
      <c r="P601" s="95">
        <f t="shared" si="144"/>
        <v>96.83</v>
      </c>
    </row>
    <row r="602" spans="1:16" s="1" customFormat="1">
      <c r="A602" s="23"/>
      <c r="B602" s="33" t="s">
        <v>588</v>
      </c>
      <c r="C602" s="4">
        <v>600</v>
      </c>
      <c r="D602" s="42">
        <f>(SUM(C602:C603))*0.1</f>
        <v>122.2</v>
      </c>
      <c r="E602" s="42">
        <v>7</v>
      </c>
      <c r="F602" s="42">
        <v>60</v>
      </c>
      <c r="G602" s="43">
        <f>SUM(D602:F603)</f>
        <v>189.2</v>
      </c>
      <c r="H602" s="43"/>
      <c r="I602" s="98"/>
      <c r="J602" s="119">
        <f t="shared" si="150"/>
        <v>189.2</v>
      </c>
      <c r="K602" s="43"/>
      <c r="L602" s="113">
        <v>4.4800000000000004</v>
      </c>
      <c r="M602" s="124"/>
      <c r="N602" s="43">
        <f>SUM(G602*M602*0.0003)</f>
        <v>0</v>
      </c>
      <c r="O602" s="43"/>
      <c r="P602" s="123">
        <f>SUM(J602:O603)</f>
        <v>193.68</v>
      </c>
    </row>
    <row r="603" spans="1:16" s="1" customFormat="1">
      <c r="A603" s="44"/>
      <c r="B603" s="33" t="s">
        <v>589</v>
      </c>
      <c r="C603" s="4">
        <v>622</v>
      </c>
      <c r="D603" s="42"/>
      <c r="E603" s="42"/>
      <c r="F603" s="42"/>
      <c r="G603" s="43"/>
      <c r="H603" s="43"/>
      <c r="I603" s="98"/>
      <c r="J603" s="119"/>
      <c r="K603" s="43"/>
      <c r="L603" s="113"/>
      <c r="M603" s="112"/>
      <c r="N603" s="43"/>
      <c r="O603" s="43"/>
      <c r="P603" s="125"/>
    </row>
    <row r="604" spans="1:16" s="1" customFormat="1">
      <c r="A604" s="45"/>
      <c r="B604" s="318" t="s">
        <v>590</v>
      </c>
      <c r="C604" s="29">
        <v>600</v>
      </c>
      <c r="D604" s="30">
        <f>SUM(C604*0.1)</f>
        <v>60</v>
      </c>
      <c r="E604" s="30">
        <v>7</v>
      </c>
      <c r="F604" s="30">
        <v>30</v>
      </c>
      <c r="G604" s="31">
        <f>SUM(D604:F604)</f>
        <v>97</v>
      </c>
      <c r="H604" s="31">
        <v>97</v>
      </c>
      <c r="I604" s="252">
        <v>45807</v>
      </c>
      <c r="J604" s="326">
        <f>SUM(G604-H604)</f>
        <v>0</v>
      </c>
      <c r="K604" s="31"/>
      <c r="L604" s="106"/>
      <c r="M604" s="144"/>
      <c r="N604" s="31">
        <f>SUM(G604*M604*0.0003)</f>
        <v>0</v>
      </c>
      <c r="O604" s="31"/>
      <c r="P604" s="163">
        <f>SUM(J604:O604)</f>
        <v>0</v>
      </c>
    </row>
    <row r="605" spans="1:16" s="1" customFormat="1">
      <c r="A605" s="55"/>
      <c r="B605" s="85" t="s">
        <v>591</v>
      </c>
      <c r="C605" s="52">
        <v>600</v>
      </c>
      <c r="D605" s="53">
        <f>SUM(C605*0.1)</f>
        <v>60</v>
      </c>
      <c r="E605" s="53">
        <v>7</v>
      </c>
      <c r="F605" s="53">
        <v>30</v>
      </c>
      <c r="G605" s="54">
        <f>SUM(D605:F605)</f>
        <v>97</v>
      </c>
      <c r="H605" s="54"/>
      <c r="I605" s="159"/>
      <c r="J605" s="181">
        <f>SUM(G605-H605)</f>
        <v>97</v>
      </c>
      <c r="K605" s="54"/>
      <c r="L605" s="165">
        <v>0.03</v>
      </c>
      <c r="M605" s="190"/>
      <c r="N605" s="54">
        <f>SUM(G605*M605*0.0003)</f>
        <v>0</v>
      </c>
      <c r="O605" s="54"/>
      <c r="P605" s="95">
        <f>SUM(J605:O605)</f>
        <v>97.03</v>
      </c>
    </row>
    <row r="606" spans="1:16" s="1" customFormat="1">
      <c r="A606" s="23"/>
      <c r="B606" s="33" t="s">
        <v>592</v>
      </c>
      <c r="C606" s="34">
        <v>1200</v>
      </c>
      <c r="D606" s="35">
        <f>(SUM(C606:C607))*0.1</f>
        <v>158.5</v>
      </c>
      <c r="E606" s="35">
        <v>7</v>
      </c>
      <c r="F606" s="35">
        <v>60</v>
      </c>
      <c r="G606" s="36">
        <f>SUM(D606:F607)</f>
        <v>225.5</v>
      </c>
      <c r="H606" s="36">
        <v>174.6</v>
      </c>
      <c r="I606" s="257">
        <v>45824</v>
      </c>
      <c r="J606" s="329">
        <f>SUM(G606-H606)</f>
        <v>50.9</v>
      </c>
      <c r="K606" s="36">
        <v>30</v>
      </c>
      <c r="L606" s="111">
        <v>1.35</v>
      </c>
      <c r="M606" s="124"/>
      <c r="N606" s="43">
        <f>SUM(G606*M606*0.0003)</f>
        <v>0</v>
      </c>
      <c r="O606" s="43"/>
      <c r="P606" s="113">
        <f>SUM(J606:O607)</f>
        <v>50.9</v>
      </c>
    </row>
    <row r="607" spans="1:16" s="1" customFormat="1">
      <c r="A607" s="44"/>
      <c r="B607" s="239" t="s">
        <v>593</v>
      </c>
      <c r="C607" s="34">
        <v>385</v>
      </c>
      <c r="D607" s="35"/>
      <c r="E607" s="35"/>
      <c r="F607" s="35"/>
      <c r="G607" s="36"/>
      <c r="H607" s="36"/>
      <c r="I607" s="257">
        <v>45824</v>
      </c>
      <c r="J607" s="286"/>
      <c r="K607" s="200">
        <v>-30</v>
      </c>
      <c r="L607" s="111">
        <v>-1.35</v>
      </c>
      <c r="M607" s="124"/>
      <c r="N607" s="43"/>
      <c r="O607" s="43"/>
      <c r="P607" s="185"/>
    </row>
    <row r="608" spans="1:16" s="1" customFormat="1">
      <c r="A608" s="45"/>
      <c r="B608" s="311" t="s">
        <v>594</v>
      </c>
      <c r="C608" s="47">
        <v>906</v>
      </c>
      <c r="D608" s="48">
        <f t="shared" ref="D608:D614" si="151">SUM(C608*0.1)</f>
        <v>90.6</v>
      </c>
      <c r="E608" s="48">
        <v>7</v>
      </c>
      <c r="F608" s="48">
        <v>30</v>
      </c>
      <c r="G608" s="49">
        <f t="shared" ref="G608:G614" si="152">SUM(D608:F608)</f>
        <v>127.6</v>
      </c>
      <c r="H608" s="49"/>
      <c r="I608" s="126"/>
      <c r="J608" s="127">
        <f t="shared" ref="J608:J615" si="153">SUM(G608-H608)</f>
        <v>127.6</v>
      </c>
      <c r="K608" s="208">
        <v>-0.2</v>
      </c>
      <c r="L608" s="141"/>
      <c r="M608" s="186"/>
      <c r="N608" s="49">
        <f>SUM(G608*M608*0.0003)</f>
        <v>0</v>
      </c>
      <c r="O608" s="49"/>
      <c r="P608" s="95">
        <f t="shared" ref="P608:P614" si="154">SUM(J608:O608)</f>
        <v>127.4</v>
      </c>
    </row>
    <row r="609" spans="1:16" s="1" customFormat="1">
      <c r="A609" s="50"/>
      <c r="B609" s="51" t="s">
        <v>595</v>
      </c>
      <c r="C609" s="52">
        <v>600</v>
      </c>
      <c r="D609" s="53">
        <f t="shared" si="151"/>
        <v>60</v>
      </c>
      <c r="E609" s="53">
        <v>7</v>
      </c>
      <c r="F609" s="53">
        <v>30</v>
      </c>
      <c r="G609" s="54">
        <f t="shared" si="152"/>
        <v>97</v>
      </c>
      <c r="H609" s="54"/>
      <c r="I609" s="188"/>
      <c r="J609" s="130">
        <f t="shared" si="153"/>
        <v>97</v>
      </c>
      <c r="K609" s="155">
        <v>-0.06</v>
      </c>
      <c r="L609" s="95"/>
      <c r="M609" s="133"/>
      <c r="N609" s="54">
        <f>SUM(G609*M609*0.0003)</f>
        <v>0</v>
      </c>
      <c r="O609" s="54">
        <v>7</v>
      </c>
      <c r="P609" s="95">
        <f t="shared" si="154"/>
        <v>103.94</v>
      </c>
    </row>
    <row r="610" spans="1:16" s="1" customFormat="1">
      <c r="A610" s="50"/>
      <c r="B610" s="312" t="s">
        <v>596</v>
      </c>
      <c r="C610" s="34">
        <v>600</v>
      </c>
      <c r="D610" s="35">
        <f t="shared" si="151"/>
        <v>60</v>
      </c>
      <c r="E610" s="35">
        <v>7</v>
      </c>
      <c r="F610" s="35">
        <v>30</v>
      </c>
      <c r="G610" s="36">
        <f t="shared" si="152"/>
        <v>97</v>
      </c>
      <c r="H610" s="36">
        <v>97</v>
      </c>
      <c r="I610" s="285">
        <v>45806</v>
      </c>
      <c r="J610" s="224">
        <f t="shared" si="153"/>
        <v>0</v>
      </c>
      <c r="K610" s="36"/>
      <c r="L610" s="111"/>
      <c r="M610" s="309"/>
      <c r="N610" s="36">
        <f>SUM(G610*M610*0.0003)</f>
        <v>0</v>
      </c>
      <c r="O610" s="36"/>
      <c r="P610" s="163">
        <f t="shared" si="154"/>
        <v>0</v>
      </c>
    </row>
    <row r="611" spans="1:16" s="1" customFormat="1">
      <c r="A611" s="50"/>
      <c r="B611" s="192" t="s">
        <v>597</v>
      </c>
      <c r="C611" s="52">
        <v>782</v>
      </c>
      <c r="D611" s="53">
        <f t="shared" si="151"/>
        <v>78.2</v>
      </c>
      <c r="E611" s="53">
        <v>7</v>
      </c>
      <c r="F611" s="53">
        <v>30</v>
      </c>
      <c r="G611" s="54">
        <f t="shared" si="152"/>
        <v>115.2</v>
      </c>
      <c r="H611" s="54"/>
      <c r="I611" s="159"/>
      <c r="J611" s="130">
        <f t="shared" si="153"/>
        <v>115.2</v>
      </c>
      <c r="K611" s="131">
        <v>-60</v>
      </c>
      <c r="L611" s="132"/>
      <c r="M611" s="190"/>
      <c r="N611" s="54">
        <f>SUM((G611+K611)*M611*0.0003)</f>
        <v>0</v>
      </c>
      <c r="O611" s="54"/>
      <c r="P611" s="95">
        <f t="shared" si="154"/>
        <v>55.2</v>
      </c>
    </row>
    <row r="612" spans="1:16" s="1" customFormat="1">
      <c r="A612" s="50"/>
      <c r="B612" s="71" t="s">
        <v>598</v>
      </c>
      <c r="C612" s="22">
        <v>613</v>
      </c>
      <c r="D612" s="42">
        <f t="shared" si="151"/>
        <v>61.3</v>
      </c>
      <c r="E612" s="42">
        <v>7</v>
      </c>
      <c r="F612" s="42">
        <v>30</v>
      </c>
      <c r="G612" s="43">
        <f t="shared" si="152"/>
        <v>98.3</v>
      </c>
      <c r="H612" s="43"/>
      <c r="I612" s="98"/>
      <c r="J612" s="153">
        <f t="shared" si="153"/>
        <v>98.3</v>
      </c>
      <c r="K612" s="43"/>
      <c r="L612" s="123"/>
      <c r="M612" s="154"/>
      <c r="N612" s="43">
        <f>SUM(G612*M612*0.0003)</f>
        <v>0</v>
      </c>
      <c r="O612" s="43"/>
      <c r="P612" s="95">
        <f t="shared" si="154"/>
        <v>98.3</v>
      </c>
    </row>
    <row r="613" spans="1:16" s="1" customFormat="1">
      <c r="A613" s="327"/>
      <c r="B613" s="76" t="s">
        <v>599</v>
      </c>
      <c r="C613" s="52">
        <v>616</v>
      </c>
      <c r="D613" s="53">
        <f t="shared" si="151"/>
        <v>61.6</v>
      </c>
      <c r="E613" s="53">
        <v>7</v>
      </c>
      <c r="F613" s="53">
        <v>30</v>
      </c>
      <c r="G613" s="54">
        <f t="shared" si="152"/>
        <v>98.6</v>
      </c>
      <c r="H613" s="54"/>
      <c r="I613" s="129"/>
      <c r="J613" s="130">
        <f t="shared" si="153"/>
        <v>98.6</v>
      </c>
      <c r="K613" s="54"/>
      <c r="L613" s="95"/>
      <c r="M613" s="133"/>
      <c r="N613" s="54">
        <f>SUM(G613*M613*0.0003)</f>
        <v>0</v>
      </c>
      <c r="O613" s="54"/>
      <c r="P613" s="95">
        <f t="shared" si="154"/>
        <v>98.6</v>
      </c>
    </row>
    <row r="614" spans="1:16" s="1" customFormat="1">
      <c r="A614" s="195"/>
      <c r="B614" s="198" t="s">
        <v>600</v>
      </c>
      <c r="C614" s="82">
        <v>1010</v>
      </c>
      <c r="D614" s="58">
        <f t="shared" si="151"/>
        <v>101</v>
      </c>
      <c r="E614" s="58">
        <v>7</v>
      </c>
      <c r="F614" s="58">
        <v>30</v>
      </c>
      <c r="G614" s="60">
        <f t="shared" si="152"/>
        <v>138</v>
      </c>
      <c r="H614" s="60"/>
      <c r="I614" s="138"/>
      <c r="J614" s="153">
        <f t="shared" si="153"/>
        <v>138</v>
      </c>
      <c r="K614" s="43"/>
      <c r="L614" s="113">
        <v>0.08</v>
      </c>
      <c r="M614" s="124"/>
      <c r="N614" s="43">
        <f>SUM(G614*M614*0.0003)</f>
        <v>0</v>
      </c>
      <c r="O614" s="43"/>
      <c r="P614" s="95">
        <f t="shared" si="154"/>
        <v>138.08000000000001</v>
      </c>
    </row>
    <row r="615" spans="1:16" s="1" customFormat="1">
      <c r="A615" s="328"/>
      <c r="B615" s="239" t="s">
        <v>601</v>
      </c>
      <c r="C615" s="4">
        <v>1137</v>
      </c>
      <c r="D615" s="42">
        <f>(SUM(C615:C616))*0.1</f>
        <v>143.69999999999999</v>
      </c>
      <c r="E615" s="42">
        <v>7</v>
      </c>
      <c r="F615" s="72">
        <v>30</v>
      </c>
      <c r="G615" s="72">
        <f>SUM(D615:F616)</f>
        <v>180.7</v>
      </c>
      <c r="H615" s="73"/>
      <c r="I615" s="9"/>
      <c r="J615" s="127">
        <f t="shared" si="153"/>
        <v>180.7</v>
      </c>
      <c r="K615" s="49"/>
      <c r="L615" s="108">
        <v>1.63</v>
      </c>
      <c r="M615" s="186"/>
      <c r="N615" s="49">
        <f>SUM(G615*M615*0.0003)</f>
        <v>0</v>
      </c>
      <c r="O615" s="49"/>
      <c r="P615" s="123">
        <f>SUM(J615:O616)</f>
        <v>182.33</v>
      </c>
    </row>
    <row r="616" spans="1:16" s="1" customFormat="1">
      <c r="A616" s="32"/>
      <c r="B616" s="287"/>
      <c r="C616" s="82">
        <v>300</v>
      </c>
      <c r="D616" s="58"/>
      <c r="E616" s="58"/>
      <c r="F616" s="59"/>
      <c r="G616" s="59"/>
      <c r="H616" s="262"/>
      <c r="I616" s="134"/>
      <c r="J616" s="171"/>
      <c r="K616" s="60"/>
      <c r="L616" s="185"/>
      <c r="M616" s="212"/>
      <c r="N616" s="60"/>
      <c r="O616" s="60"/>
      <c r="P616" s="125"/>
    </row>
    <row r="617" spans="1:16" s="1" customFormat="1">
      <c r="A617" s="23"/>
      <c r="B617" s="4" t="s">
        <v>602</v>
      </c>
      <c r="C617" s="22">
        <v>780</v>
      </c>
      <c r="D617" s="42">
        <f>SUM(C617*0.1)</f>
        <v>78</v>
      </c>
      <c r="E617" s="42">
        <v>7</v>
      </c>
      <c r="F617" s="42">
        <v>30</v>
      </c>
      <c r="G617" s="43">
        <f>SUM(D617:F618)</f>
        <v>127.6</v>
      </c>
      <c r="H617" s="43"/>
      <c r="I617" s="9"/>
      <c r="J617" s="153">
        <f>SUM(G617-H617)-H618</f>
        <v>127.6</v>
      </c>
      <c r="K617" s="73"/>
      <c r="L617" s="123"/>
      <c r="M617" s="124"/>
      <c r="N617" s="43">
        <f>SUM(G617*M617*0.0003)</f>
        <v>0</v>
      </c>
      <c r="O617" s="43"/>
      <c r="P617" s="123">
        <f>SUM(J617:O618)</f>
        <v>127.6</v>
      </c>
    </row>
    <row r="618" spans="1:16" s="1" customFormat="1">
      <c r="A618" s="44"/>
      <c r="B618" s="4"/>
      <c r="C618" s="22">
        <v>420</v>
      </c>
      <c r="D618" s="42">
        <f>SUM(C618*0.03)</f>
        <v>12.6</v>
      </c>
      <c r="E618" s="42"/>
      <c r="F618" s="42"/>
      <c r="G618" s="43"/>
      <c r="H618" s="43"/>
      <c r="I618" s="9"/>
      <c r="J618" s="153"/>
      <c r="K618" s="43"/>
      <c r="L618" s="123"/>
      <c r="M618" s="124"/>
      <c r="N618" s="43"/>
      <c r="O618" s="43"/>
      <c r="P618" s="125"/>
    </row>
    <row r="619" spans="1:16" s="1" customFormat="1">
      <c r="A619" s="197"/>
      <c r="B619" s="76" t="s">
        <v>603</v>
      </c>
      <c r="C619" s="52">
        <v>578</v>
      </c>
      <c r="D619" s="53">
        <f>SUM(C619*0.1)</f>
        <v>57.8</v>
      </c>
      <c r="E619" s="53">
        <v>7</v>
      </c>
      <c r="F619" s="53">
        <v>30</v>
      </c>
      <c r="G619" s="54">
        <f>SUM(D619:F619)</f>
        <v>94.8</v>
      </c>
      <c r="H619" s="54"/>
      <c r="I619" s="159"/>
      <c r="J619" s="130">
        <f>SUM(G619-H619)</f>
        <v>94.8</v>
      </c>
      <c r="K619" s="54"/>
      <c r="L619" s="95"/>
      <c r="M619" s="156"/>
      <c r="N619" s="54">
        <f>SUM(G619*M619*0.0003)</f>
        <v>0</v>
      </c>
      <c r="O619" s="54"/>
      <c r="P619" s="95">
        <f>SUM(J619:O619)</f>
        <v>94.8</v>
      </c>
    </row>
    <row r="620" spans="1:16" s="1" customFormat="1">
      <c r="A620" s="195"/>
      <c r="B620" s="81" t="s">
        <v>604</v>
      </c>
      <c r="C620" s="4">
        <v>601</v>
      </c>
      <c r="D620" s="72">
        <f>SUM(C620*0.1)</f>
        <v>60.1</v>
      </c>
      <c r="E620" s="72">
        <v>7</v>
      </c>
      <c r="F620" s="72">
        <v>30</v>
      </c>
      <c r="G620" s="72">
        <f>SUM(D620:F620)</f>
        <v>97.1</v>
      </c>
      <c r="H620" s="73"/>
      <c r="I620" s="9"/>
      <c r="J620" s="153">
        <f>SUM(G620-H620)</f>
        <v>97.1</v>
      </c>
      <c r="K620" s="73"/>
      <c r="L620" s="164">
        <v>1.6</v>
      </c>
      <c r="M620" s="112"/>
      <c r="N620" s="43">
        <f>SUM(G620*M620*0.0003)</f>
        <v>0</v>
      </c>
      <c r="O620" s="43"/>
      <c r="P620" s="95">
        <f>SUM(J620:O620)</f>
        <v>98.7</v>
      </c>
    </row>
    <row r="621" spans="1:16" s="1" customFormat="1">
      <c r="A621" s="23"/>
      <c r="B621" s="28" t="s">
        <v>605</v>
      </c>
      <c r="C621" s="87">
        <v>600</v>
      </c>
      <c r="D621" s="48">
        <f>SUM(C621*0.1)</f>
        <v>60</v>
      </c>
      <c r="E621" s="48">
        <v>7</v>
      </c>
      <c r="F621" s="48">
        <v>30</v>
      </c>
      <c r="G621" s="83">
        <f>SUM(D621:F621)</f>
        <v>97</v>
      </c>
      <c r="H621" s="84"/>
      <c r="I621" s="180"/>
      <c r="J621" s="127">
        <f>SUM(G621-H621)</f>
        <v>97</v>
      </c>
      <c r="K621" s="167">
        <v>97</v>
      </c>
      <c r="L621" s="168">
        <v>4.37</v>
      </c>
      <c r="M621" s="128"/>
      <c r="N621" s="84">
        <f>SUM(G621*M621*0.0003)</f>
        <v>0</v>
      </c>
      <c r="O621" s="84"/>
      <c r="P621" s="123">
        <f>SUM(J621:O622)</f>
        <v>98.37</v>
      </c>
    </row>
    <row r="622" spans="1:16" s="1" customFormat="1">
      <c r="A622" s="32"/>
      <c r="B622" s="37"/>
      <c r="C622" s="57"/>
      <c r="D622" s="58"/>
      <c r="E622" s="58"/>
      <c r="F622" s="58"/>
      <c r="G622" s="59"/>
      <c r="H622" s="262"/>
      <c r="I622" s="150">
        <v>45681</v>
      </c>
      <c r="J622" s="171"/>
      <c r="K622" s="172">
        <v>-95.63</v>
      </c>
      <c r="L622" s="173">
        <v>-4.37</v>
      </c>
      <c r="M622" s="174"/>
      <c r="N622" s="262"/>
      <c r="O622" s="262"/>
      <c r="P622" s="125"/>
    </row>
    <row r="623" spans="1:16" s="1" customFormat="1">
      <c r="A623" s="23"/>
      <c r="B623" s="4" t="s">
        <v>606</v>
      </c>
      <c r="C623" s="22">
        <v>621</v>
      </c>
      <c r="D623" s="42">
        <f>SUM(C623*0.1)</f>
        <v>62.1</v>
      </c>
      <c r="E623" s="42">
        <v>7</v>
      </c>
      <c r="F623" s="42">
        <v>30</v>
      </c>
      <c r="G623" s="43">
        <f>SUM(D623:F624)</f>
        <v>116.47</v>
      </c>
      <c r="H623" s="43"/>
      <c r="I623" s="9"/>
      <c r="J623" s="187">
        <f>SUM(G623-H623)</f>
        <v>116.47</v>
      </c>
      <c r="K623" s="43"/>
      <c r="L623" s="123"/>
      <c r="M623" s="154"/>
      <c r="N623" s="43">
        <f>SUM(G623*M623*0.0003)</f>
        <v>0</v>
      </c>
      <c r="O623" s="43"/>
      <c r="P623" s="123">
        <f>SUM(J623:O624)</f>
        <v>116.47</v>
      </c>
    </row>
    <row r="624" spans="1:16" s="1" customFormat="1">
      <c r="A624" s="44"/>
      <c r="B624" s="57"/>
      <c r="C624" s="82">
        <v>579</v>
      </c>
      <c r="D624" s="58">
        <f>SUM(C624*0.03)</f>
        <v>17.37</v>
      </c>
      <c r="E624" s="58"/>
      <c r="F624" s="58"/>
      <c r="G624" s="60"/>
      <c r="H624" s="60"/>
      <c r="I624" s="134"/>
      <c r="J624" s="171"/>
      <c r="K624" s="60"/>
      <c r="L624" s="136"/>
      <c r="M624" s="117"/>
      <c r="N624" s="60"/>
      <c r="O624" s="60"/>
      <c r="P624" s="125"/>
    </row>
    <row r="625" spans="1:16" s="1" customFormat="1">
      <c r="A625" s="197"/>
      <c r="B625" s="89" t="s">
        <v>607</v>
      </c>
      <c r="C625" s="22">
        <v>587</v>
      </c>
      <c r="D625" s="42">
        <f t="shared" ref="D625:D635" si="155">SUM(C625*0.1)</f>
        <v>58.7</v>
      </c>
      <c r="E625" s="42">
        <v>7</v>
      </c>
      <c r="F625" s="48">
        <v>30</v>
      </c>
      <c r="G625" s="43">
        <f t="shared" ref="G625:G636" si="156">SUM(D625:F625)</f>
        <v>95.7</v>
      </c>
      <c r="H625" s="43"/>
      <c r="I625" s="126"/>
      <c r="J625" s="139">
        <f t="shared" ref="J625:J636" si="157">SUM(G625-H625)</f>
        <v>95.7</v>
      </c>
      <c r="K625" s="49"/>
      <c r="L625" s="141"/>
      <c r="M625" s="112"/>
      <c r="N625" s="43">
        <f>SUM(G625*M625*0.0003)</f>
        <v>0</v>
      </c>
      <c r="O625" s="43"/>
      <c r="P625" s="95">
        <f>SUM(J625:O625)</f>
        <v>95.7</v>
      </c>
    </row>
    <row r="626" spans="1:16" s="1" customFormat="1">
      <c r="A626" s="195"/>
      <c r="B626" s="61" t="s">
        <v>608</v>
      </c>
      <c r="C626" s="87">
        <v>581</v>
      </c>
      <c r="D626" s="48">
        <f t="shared" si="155"/>
        <v>58.1</v>
      </c>
      <c r="E626" s="48">
        <v>7</v>
      </c>
      <c r="F626" s="48">
        <v>30</v>
      </c>
      <c r="G626" s="83">
        <f t="shared" si="156"/>
        <v>95.1</v>
      </c>
      <c r="H626" s="84"/>
      <c r="I626" s="126"/>
      <c r="J626" s="127">
        <f t="shared" si="157"/>
        <v>95.1</v>
      </c>
      <c r="K626" s="49"/>
      <c r="L626" s="141"/>
      <c r="M626" s="186"/>
      <c r="N626" s="49">
        <f>SUM(G626*M626*0.0003)</f>
        <v>0</v>
      </c>
      <c r="O626" s="49"/>
      <c r="P626" s="95">
        <f>SUM(J626:O626)</f>
        <v>95.1</v>
      </c>
    </row>
    <row r="627" spans="1:16" s="1" customFormat="1">
      <c r="A627" s="23"/>
      <c r="B627" s="28" t="s">
        <v>609</v>
      </c>
      <c r="C627" s="47">
        <v>598</v>
      </c>
      <c r="D627" s="48">
        <f t="shared" si="155"/>
        <v>59.8</v>
      </c>
      <c r="E627" s="48">
        <v>7</v>
      </c>
      <c r="F627" s="48">
        <v>30</v>
      </c>
      <c r="G627" s="49">
        <f t="shared" si="156"/>
        <v>96.8</v>
      </c>
      <c r="H627" s="84"/>
      <c r="I627" s="180"/>
      <c r="J627" s="139">
        <f t="shared" si="157"/>
        <v>96.8</v>
      </c>
      <c r="K627" s="189">
        <v>96.1</v>
      </c>
      <c r="L627" s="106">
        <v>4.32</v>
      </c>
      <c r="M627" s="107"/>
      <c r="N627" s="49">
        <f>SUM(G627*M627*0.0003)</f>
        <v>0</v>
      </c>
      <c r="O627" s="49"/>
      <c r="P627" s="123">
        <f>SUM(J627:O628)</f>
        <v>97.22</v>
      </c>
    </row>
    <row r="628" spans="1:16" s="1" customFormat="1">
      <c r="A628" s="32"/>
      <c r="B628" s="37"/>
      <c r="C628" s="82"/>
      <c r="D628" s="58"/>
      <c r="E628" s="58"/>
      <c r="F628" s="58"/>
      <c r="G628" s="60"/>
      <c r="H628" s="262"/>
      <c r="I628" s="150">
        <v>45699</v>
      </c>
      <c r="J628" s="135"/>
      <c r="K628" s="178">
        <v>-95.68</v>
      </c>
      <c r="L628" s="116">
        <v>-4.32</v>
      </c>
      <c r="M628" s="117"/>
      <c r="N628" s="60"/>
      <c r="O628" s="60"/>
      <c r="P628" s="125"/>
    </row>
    <row r="629" spans="1:16" s="1" customFormat="1">
      <c r="A629" s="23"/>
      <c r="B629" s="239" t="s">
        <v>610</v>
      </c>
      <c r="C629" s="22">
        <v>1028</v>
      </c>
      <c r="D629" s="42">
        <f t="shared" si="155"/>
        <v>102.8</v>
      </c>
      <c r="E629" s="42">
        <v>7</v>
      </c>
      <c r="F629" s="42">
        <v>30</v>
      </c>
      <c r="G629" s="43">
        <f t="shared" si="156"/>
        <v>139.80000000000001</v>
      </c>
      <c r="H629" s="43"/>
      <c r="I629" s="98"/>
      <c r="J629" s="153">
        <f t="shared" si="157"/>
        <v>139.80000000000001</v>
      </c>
      <c r="K629" s="228">
        <v>359.33</v>
      </c>
      <c r="L629" s="111">
        <v>6.29</v>
      </c>
      <c r="M629" s="124"/>
      <c r="N629" s="43">
        <f>SUM(G629*M629*0.0003)</f>
        <v>0</v>
      </c>
      <c r="O629" s="43"/>
      <c r="P629" s="123">
        <f>SUM(J629:O633)</f>
        <v>140.41999999999999</v>
      </c>
    </row>
    <row r="630" spans="1:16" s="1" customFormat="1">
      <c r="A630" s="32"/>
      <c r="B630" s="239"/>
      <c r="C630" s="22"/>
      <c r="D630" s="42"/>
      <c r="E630" s="42"/>
      <c r="F630" s="42"/>
      <c r="G630" s="43"/>
      <c r="H630" s="43"/>
      <c r="I630" s="285">
        <v>45699</v>
      </c>
      <c r="J630" s="153"/>
      <c r="K630" s="120">
        <v>-43.71</v>
      </c>
      <c r="L630" s="111">
        <v>-6.29</v>
      </c>
      <c r="M630" s="124"/>
      <c r="N630" s="43"/>
      <c r="O630" s="43"/>
      <c r="P630" s="123"/>
    </row>
    <row r="631" spans="1:16" s="1" customFormat="1">
      <c r="A631" s="32"/>
      <c r="B631" s="239"/>
      <c r="C631" s="22"/>
      <c r="D631" s="42"/>
      <c r="E631" s="42"/>
      <c r="F631" s="42"/>
      <c r="G631" s="43"/>
      <c r="H631" s="43"/>
      <c r="I631" s="285">
        <v>45732</v>
      </c>
      <c r="J631" s="153"/>
      <c r="K631" s="120">
        <v>-50</v>
      </c>
      <c r="L631" s="111"/>
      <c r="M631" s="124"/>
      <c r="N631" s="43"/>
      <c r="O631" s="43"/>
      <c r="P631" s="123"/>
    </row>
    <row r="632" spans="1:16" s="1" customFormat="1">
      <c r="A632" s="44"/>
      <c r="B632" s="239"/>
      <c r="C632" s="22"/>
      <c r="D632" s="42"/>
      <c r="E632" s="42"/>
      <c r="F632" s="42"/>
      <c r="G632" s="43"/>
      <c r="H632" s="43"/>
      <c r="I632" s="285">
        <v>45790</v>
      </c>
      <c r="J632" s="153"/>
      <c r="K632" s="120">
        <v>-50</v>
      </c>
      <c r="L632" s="111"/>
      <c r="M632" s="124"/>
      <c r="N632" s="43"/>
      <c r="O632" s="43"/>
      <c r="P632" s="123"/>
    </row>
    <row r="633" spans="1:16" s="1" customFormat="1">
      <c r="A633" s="197"/>
      <c r="B633" s="239"/>
      <c r="C633" s="22"/>
      <c r="D633" s="42"/>
      <c r="E633" s="42"/>
      <c r="F633" s="42"/>
      <c r="G633" s="43"/>
      <c r="H633" s="43"/>
      <c r="I633" s="285">
        <v>45805</v>
      </c>
      <c r="J633" s="153"/>
      <c r="K633" s="120">
        <v>-215</v>
      </c>
      <c r="L633" s="111"/>
      <c r="M633" s="124"/>
      <c r="N633" s="43"/>
      <c r="O633" s="43"/>
      <c r="P633" s="123"/>
    </row>
    <row r="634" spans="1:16" s="1" customFormat="1" ht="11.25" customHeight="1">
      <c r="A634" s="197"/>
      <c r="B634" s="77" t="s">
        <v>611</v>
      </c>
      <c r="C634" s="52">
        <v>602</v>
      </c>
      <c r="D634" s="53">
        <f t="shared" si="155"/>
        <v>60.2</v>
      </c>
      <c r="E634" s="53">
        <v>7</v>
      </c>
      <c r="F634" s="53">
        <v>30</v>
      </c>
      <c r="G634" s="54">
        <f t="shared" si="156"/>
        <v>97.2</v>
      </c>
      <c r="H634" s="54"/>
      <c r="I634" s="159"/>
      <c r="J634" s="130">
        <f t="shared" si="157"/>
        <v>97.2</v>
      </c>
      <c r="K634" s="78"/>
      <c r="L634" s="165">
        <v>3.62</v>
      </c>
      <c r="M634" s="190"/>
      <c r="N634" s="54">
        <f t="shared" ref="N634:N643" si="158">SUM(G634*M634*0.0003)</f>
        <v>0</v>
      </c>
      <c r="O634" s="54"/>
      <c r="P634" s="95">
        <f t="shared" ref="P634:P650" si="159">SUM(J634:O634)</f>
        <v>100.82</v>
      </c>
    </row>
    <row r="635" spans="1:16" s="1" customFormat="1">
      <c r="A635" s="195"/>
      <c r="B635" s="236" t="s">
        <v>612</v>
      </c>
      <c r="C635" s="22">
        <v>596</v>
      </c>
      <c r="D635" s="42">
        <f t="shared" si="155"/>
        <v>59.6</v>
      </c>
      <c r="E635" s="42">
        <v>7</v>
      </c>
      <c r="F635" s="42">
        <v>30</v>
      </c>
      <c r="G635" s="43">
        <f t="shared" si="156"/>
        <v>96.6</v>
      </c>
      <c r="H635" s="43"/>
      <c r="I635" s="9"/>
      <c r="J635" s="153">
        <f t="shared" si="157"/>
        <v>96.6</v>
      </c>
      <c r="K635" s="120">
        <v>-28.72</v>
      </c>
      <c r="L635" s="123"/>
      <c r="M635" s="154"/>
      <c r="N635" s="43">
        <f t="shared" si="158"/>
        <v>0</v>
      </c>
      <c r="O635" s="43"/>
      <c r="P635" s="141">
        <f t="shared" si="159"/>
        <v>67.88</v>
      </c>
    </row>
    <row r="636" spans="1:16" s="1" customFormat="1">
      <c r="A636" s="23"/>
      <c r="B636" s="238" t="s">
        <v>613</v>
      </c>
      <c r="C636" s="47">
        <v>595</v>
      </c>
      <c r="D636" s="48">
        <f>(SUM(C636:C636))*0.1+7</f>
        <v>66.5</v>
      </c>
      <c r="E636" s="48"/>
      <c r="F636" s="48">
        <v>30</v>
      </c>
      <c r="G636" s="49">
        <f t="shared" si="156"/>
        <v>96.5</v>
      </c>
      <c r="H636" s="49"/>
      <c r="I636" s="126"/>
      <c r="J636" s="127">
        <f t="shared" si="157"/>
        <v>96.5</v>
      </c>
      <c r="K636" s="189">
        <v>496.5</v>
      </c>
      <c r="L636" s="106">
        <v>8.68</v>
      </c>
      <c r="M636" s="128"/>
      <c r="N636" s="49">
        <f t="shared" si="158"/>
        <v>0</v>
      </c>
      <c r="O636" s="49"/>
      <c r="P636" s="141">
        <f>SUM(J636:O638)</f>
        <v>250.84</v>
      </c>
    </row>
    <row r="637" spans="1:16" s="1" customFormat="1">
      <c r="A637" s="32"/>
      <c r="B637" s="239"/>
      <c r="C637" s="22"/>
      <c r="D637" s="42"/>
      <c r="E637" s="42"/>
      <c r="F637" s="42"/>
      <c r="G637" s="43"/>
      <c r="H637" s="43"/>
      <c r="I637" s="285">
        <v>45769</v>
      </c>
      <c r="J637" s="153"/>
      <c r="K637" s="120">
        <v>-192.16</v>
      </c>
      <c r="L637" s="111">
        <v>-8.68</v>
      </c>
      <c r="M637" s="154"/>
      <c r="N637" s="43"/>
      <c r="O637" s="43"/>
      <c r="P637" s="123"/>
    </row>
    <row r="638" spans="1:16" s="1" customFormat="1">
      <c r="A638" s="44"/>
      <c r="B638" s="287"/>
      <c r="C638" s="82"/>
      <c r="D638" s="58"/>
      <c r="E638" s="58"/>
      <c r="F638" s="58"/>
      <c r="G638" s="60"/>
      <c r="H638" s="60"/>
      <c r="I638" s="170">
        <v>45785</v>
      </c>
      <c r="J638" s="171"/>
      <c r="K638" s="178">
        <v>-150</v>
      </c>
      <c r="L638" s="116"/>
      <c r="M638" s="174"/>
      <c r="N638" s="60"/>
      <c r="O638" s="60"/>
      <c r="P638" s="136"/>
    </row>
    <row r="639" spans="1:16" s="1" customFormat="1">
      <c r="A639" s="197"/>
      <c r="B639" s="198" t="s">
        <v>614</v>
      </c>
      <c r="C639" s="82">
        <v>607</v>
      </c>
      <c r="D639" s="58">
        <f t="shared" ref="D639:D650" si="160">SUM(C639*0.1)</f>
        <v>60.7</v>
      </c>
      <c r="E639" s="58">
        <v>7</v>
      </c>
      <c r="F639" s="58">
        <v>30</v>
      </c>
      <c r="G639" s="60">
        <f t="shared" ref="G639:G650" si="161">SUM(D639:F639)</f>
        <v>97.7</v>
      </c>
      <c r="H639" s="60"/>
      <c r="I639" s="183"/>
      <c r="J639" s="135">
        <f t="shared" ref="J639:J651" si="162">SUM(G639-H639)</f>
        <v>97.7</v>
      </c>
      <c r="K639" s="60"/>
      <c r="L639" s="118">
        <v>2.64</v>
      </c>
      <c r="M639" s="212"/>
      <c r="N639" s="60">
        <f t="shared" si="158"/>
        <v>0</v>
      </c>
      <c r="O639" s="60"/>
      <c r="P639" s="136">
        <f t="shared" si="159"/>
        <v>100.34</v>
      </c>
    </row>
    <row r="640" spans="1:16" s="1" customFormat="1">
      <c r="A640" s="327"/>
      <c r="B640" s="198" t="s">
        <v>615</v>
      </c>
      <c r="C640" s="82">
        <v>617</v>
      </c>
      <c r="D640" s="58">
        <f t="shared" si="160"/>
        <v>61.7</v>
      </c>
      <c r="E640" s="58">
        <v>7</v>
      </c>
      <c r="F640" s="58">
        <v>30</v>
      </c>
      <c r="G640" s="60">
        <f t="shared" si="161"/>
        <v>98.7</v>
      </c>
      <c r="H640" s="60"/>
      <c r="I640" s="134"/>
      <c r="J640" s="171">
        <f t="shared" si="162"/>
        <v>98.7</v>
      </c>
      <c r="K640" s="262"/>
      <c r="L640" s="118">
        <v>1.69</v>
      </c>
      <c r="M640" s="212"/>
      <c r="N640" s="60">
        <f t="shared" si="158"/>
        <v>0</v>
      </c>
      <c r="O640" s="60"/>
      <c r="P640" s="95">
        <f t="shared" si="159"/>
        <v>100.39</v>
      </c>
    </row>
    <row r="641" spans="1:16" s="1" customFormat="1">
      <c r="A641" s="327"/>
      <c r="B641" s="68" t="s">
        <v>616</v>
      </c>
      <c r="C641" s="47">
        <v>615</v>
      </c>
      <c r="D641" s="48">
        <f t="shared" si="160"/>
        <v>61.5</v>
      </c>
      <c r="E641" s="48">
        <v>7</v>
      </c>
      <c r="F641" s="48">
        <v>30</v>
      </c>
      <c r="G641" s="49">
        <f t="shared" si="161"/>
        <v>98.5</v>
      </c>
      <c r="H641" s="49"/>
      <c r="I641" s="126"/>
      <c r="J641" s="153">
        <f t="shared" si="162"/>
        <v>98.5</v>
      </c>
      <c r="K641" s="49"/>
      <c r="L641" s="141"/>
      <c r="M641" s="107"/>
      <c r="N641" s="49">
        <f t="shared" si="158"/>
        <v>0</v>
      </c>
      <c r="O641" s="49"/>
      <c r="P641" s="95">
        <f t="shared" si="159"/>
        <v>98.5</v>
      </c>
    </row>
    <row r="642" spans="1:16" s="1" customFormat="1">
      <c r="A642" s="327"/>
      <c r="B642" s="85" t="s">
        <v>617</v>
      </c>
      <c r="C642" s="52">
        <v>614</v>
      </c>
      <c r="D642" s="53">
        <f t="shared" si="160"/>
        <v>61.4</v>
      </c>
      <c r="E642" s="53">
        <v>7</v>
      </c>
      <c r="F642" s="53">
        <v>30</v>
      </c>
      <c r="G642" s="54">
        <f t="shared" si="161"/>
        <v>98.4</v>
      </c>
      <c r="H642" s="54"/>
      <c r="I642" s="159"/>
      <c r="J642" s="130">
        <f t="shared" si="162"/>
        <v>98.4</v>
      </c>
      <c r="K642" s="54"/>
      <c r="L642" s="165">
        <v>0.3</v>
      </c>
      <c r="M642" s="156"/>
      <c r="N642" s="54">
        <f t="shared" si="158"/>
        <v>0</v>
      </c>
      <c r="O642" s="54"/>
      <c r="P642" s="95">
        <f t="shared" si="159"/>
        <v>98.7</v>
      </c>
    </row>
    <row r="643" spans="1:16" s="1" customFormat="1">
      <c r="A643" s="327"/>
      <c r="B643" s="75" t="s">
        <v>618</v>
      </c>
      <c r="C643" s="22">
        <v>621</v>
      </c>
      <c r="D643" s="42">
        <f t="shared" si="160"/>
        <v>62.1</v>
      </c>
      <c r="E643" s="42">
        <v>7</v>
      </c>
      <c r="F643" s="42">
        <v>30</v>
      </c>
      <c r="G643" s="43">
        <f t="shared" si="161"/>
        <v>99.1</v>
      </c>
      <c r="H643" s="43"/>
      <c r="I643" s="98"/>
      <c r="J643" s="119">
        <f t="shared" si="162"/>
        <v>99.1</v>
      </c>
      <c r="K643" s="213">
        <v>1.56</v>
      </c>
      <c r="L643" s="113">
        <v>0.7</v>
      </c>
      <c r="M643" s="112"/>
      <c r="N643" s="43">
        <f t="shared" si="158"/>
        <v>0</v>
      </c>
      <c r="O643" s="43"/>
      <c r="P643" s="95">
        <f t="shared" si="159"/>
        <v>101.36</v>
      </c>
    </row>
    <row r="644" spans="1:16" s="1" customFormat="1">
      <c r="A644" s="327"/>
      <c r="B644" s="85" t="s">
        <v>619</v>
      </c>
      <c r="C644" s="52">
        <v>622</v>
      </c>
      <c r="D644" s="53">
        <f t="shared" si="160"/>
        <v>62.2</v>
      </c>
      <c r="E644" s="53">
        <v>7</v>
      </c>
      <c r="F644" s="53">
        <v>30</v>
      </c>
      <c r="G644" s="54">
        <f t="shared" si="161"/>
        <v>99.2</v>
      </c>
      <c r="H644" s="54"/>
      <c r="I644" s="129"/>
      <c r="J644" s="160">
        <f t="shared" si="162"/>
        <v>99.2</v>
      </c>
      <c r="K644" s="209">
        <v>184.06</v>
      </c>
      <c r="L644" s="165">
        <v>3.82</v>
      </c>
      <c r="M644" s="133"/>
      <c r="N644" s="54">
        <f>SUM((G644+K644)*M644*0.0003)</f>
        <v>0</v>
      </c>
      <c r="O644" s="54"/>
      <c r="P644" s="95">
        <f t="shared" si="159"/>
        <v>287.08</v>
      </c>
    </row>
    <row r="645" spans="1:16" s="1" customFormat="1">
      <c r="A645" s="330"/>
      <c r="B645" s="81" t="s">
        <v>620</v>
      </c>
      <c r="C645" s="22">
        <v>1036</v>
      </c>
      <c r="D645" s="42">
        <f t="shared" si="160"/>
        <v>103.6</v>
      </c>
      <c r="E645" s="42">
        <v>7</v>
      </c>
      <c r="F645" s="42">
        <v>30</v>
      </c>
      <c r="G645" s="43">
        <f t="shared" si="161"/>
        <v>140.6</v>
      </c>
      <c r="H645" s="43"/>
      <c r="I645" s="9"/>
      <c r="J645" s="153">
        <f t="shared" si="162"/>
        <v>140.6</v>
      </c>
      <c r="K645" s="43"/>
      <c r="L645" s="113">
        <v>1.27</v>
      </c>
      <c r="M645" s="112"/>
      <c r="N645" s="43">
        <f t="shared" ref="N645:N650" si="163">SUM(G645*M645*0.0003)</f>
        <v>0</v>
      </c>
      <c r="O645" s="43"/>
      <c r="P645" s="95">
        <f t="shared" si="159"/>
        <v>141.87</v>
      </c>
    </row>
    <row r="646" spans="1:16" s="1" customFormat="1">
      <c r="A646" s="330"/>
      <c r="B646" s="85" t="s">
        <v>621</v>
      </c>
      <c r="C646" s="52">
        <v>647</v>
      </c>
      <c r="D646" s="53">
        <f t="shared" si="160"/>
        <v>64.7</v>
      </c>
      <c r="E646" s="53">
        <v>7</v>
      </c>
      <c r="F646" s="53">
        <v>30</v>
      </c>
      <c r="G646" s="54">
        <f t="shared" si="161"/>
        <v>101.7</v>
      </c>
      <c r="H646" s="54"/>
      <c r="I646" s="129"/>
      <c r="J646" s="130">
        <f t="shared" si="162"/>
        <v>101.7</v>
      </c>
      <c r="K646" s="54"/>
      <c r="L646" s="165">
        <v>2.29</v>
      </c>
      <c r="M646" s="133"/>
      <c r="N646" s="54">
        <f t="shared" si="163"/>
        <v>0</v>
      </c>
      <c r="O646" s="54"/>
      <c r="P646" s="95">
        <f t="shared" si="159"/>
        <v>103.99</v>
      </c>
    </row>
    <row r="647" spans="1:16" s="1" customFormat="1">
      <c r="A647" s="330"/>
      <c r="B647" s="92" t="s">
        <v>622</v>
      </c>
      <c r="C647" s="22">
        <v>669</v>
      </c>
      <c r="D647" s="42">
        <f t="shared" si="160"/>
        <v>66.900000000000006</v>
      </c>
      <c r="E647" s="42">
        <v>7</v>
      </c>
      <c r="F647" s="42">
        <v>30</v>
      </c>
      <c r="G647" s="43">
        <f t="shared" si="161"/>
        <v>103.9</v>
      </c>
      <c r="H647" s="43"/>
      <c r="I647" s="9"/>
      <c r="J647" s="119">
        <f t="shared" si="162"/>
        <v>103.9</v>
      </c>
      <c r="K647" s="120">
        <v>-0.8</v>
      </c>
      <c r="L647" s="123"/>
      <c r="M647" s="154"/>
      <c r="N647" s="43">
        <f t="shared" si="163"/>
        <v>0</v>
      </c>
      <c r="O647" s="43"/>
      <c r="P647" s="95">
        <f t="shared" si="159"/>
        <v>103.1</v>
      </c>
    </row>
    <row r="648" spans="1:16" s="1" customFormat="1">
      <c r="A648" s="330"/>
      <c r="B648" s="76" t="s">
        <v>623</v>
      </c>
      <c r="C648" s="52">
        <v>643</v>
      </c>
      <c r="D648" s="53">
        <f t="shared" si="160"/>
        <v>64.3</v>
      </c>
      <c r="E648" s="53">
        <v>7</v>
      </c>
      <c r="F648" s="53">
        <v>30</v>
      </c>
      <c r="G648" s="54">
        <f t="shared" si="161"/>
        <v>101.3</v>
      </c>
      <c r="H648" s="54"/>
      <c r="I648" s="159"/>
      <c r="J648" s="130">
        <f t="shared" si="162"/>
        <v>101.3</v>
      </c>
      <c r="K648" s="54"/>
      <c r="L648" s="95"/>
      <c r="M648" s="156"/>
      <c r="N648" s="54">
        <f t="shared" si="163"/>
        <v>0</v>
      </c>
      <c r="O648" s="54"/>
      <c r="P648" s="95">
        <f t="shared" si="159"/>
        <v>101.3</v>
      </c>
    </row>
    <row r="649" spans="1:16" s="1" customFormat="1">
      <c r="A649" s="330"/>
      <c r="B649" s="76" t="s">
        <v>624</v>
      </c>
      <c r="C649" s="52">
        <v>657</v>
      </c>
      <c r="D649" s="53">
        <f t="shared" si="160"/>
        <v>65.7</v>
      </c>
      <c r="E649" s="53">
        <v>7</v>
      </c>
      <c r="F649" s="53">
        <v>30</v>
      </c>
      <c r="G649" s="54">
        <f t="shared" si="161"/>
        <v>102.7</v>
      </c>
      <c r="H649" s="54"/>
      <c r="I649" s="159"/>
      <c r="J649" s="130">
        <f t="shared" si="162"/>
        <v>102.7</v>
      </c>
      <c r="K649" s="54"/>
      <c r="L649" s="95"/>
      <c r="M649" s="156"/>
      <c r="N649" s="54">
        <f t="shared" si="163"/>
        <v>0</v>
      </c>
      <c r="O649" s="54"/>
      <c r="P649" s="95">
        <f t="shared" si="159"/>
        <v>102.7</v>
      </c>
    </row>
    <row r="650" spans="1:16" s="1" customFormat="1">
      <c r="A650" s="328"/>
      <c r="B650" s="76" t="s">
        <v>625</v>
      </c>
      <c r="C650" s="69">
        <v>704</v>
      </c>
      <c r="D650" s="53">
        <f t="shared" si="160"/>
        <v>70.400000000000006</v>
      </c>
      <c r="E650" s="53">
        <v>7</v>
      </c>
      <c r="F650" s="53">
        <v>30</v>
      </c>
      <c r="G650" s="54">
        <f t="shared" si="161"/>
        <v>107.4</v>
      </c>
      <c r="H650" s="54"/>
      <c r="I650" s="159"/>
      <c r="J650" s="130">
        <f t="shared" si="162"/>
        <v>107.4</v>
      </c>
      <c r="K650" s="78"/>
      <c r="L650" s="132"/>
      <c r="M650" s="156"/>
      <c r="N650" s="54">
        <f t="shared" si="163"/>
        <v>0</v>
      </c>
      <c r="O650" s="54"/>
      <c r="P650" s="95">
        <f t="shared" si="159"/>
        <v>107.4</v>
      </c>
    </row>
    <row r="651" spans="1:16" s="1" customFormat="1">
      <c r="A651" s="23"/>
      <c r="B651" s="87" t="s">
        <v>626</v>
      </c>
      <c r="C651" s="47">
        <v>644</v>
      </c>
      <c r="D651" s="48">
        <f>(SUM(C651:C652))*0.1</f>
        <v>120.6</v>
      </c>
      <c r="E651" s="48">
        <v>7</v>
      </c>
      <c r="F651" s="48">
        <v>60</v>
      </c>
      <c r="G651" s="49">
        <f>SUM(D651:F652)</f>
        <v>187.6</v>
      </c>
      <c r="H651" s="49"/>
      <c r="I651" s="126"/>
      <c r="J651" s="127">
        <f t="shared" si="162"/>
        <v>187.6</v>
      </c>
      <c r="K651" s="84"/>
      <c r="L651" s="140"/>
      <c r="M651" s="186"/>
      <c r="N651" s="49">
        <f>(SUM(G651+K651))*M651*0.0003</f>
        <v>0</v>
      </c>
      <c r="O651" s="49"/>
      <c r="P651" s="123">
        <f>SUM(J651:O652)</f>
        <v>187.6</v>
      </c>
    </row>
    <row r="652" spans="1:16" s="1" customFormat="1">
      <c r="A652" s="331"/>
      <c r="B652" s="4" t="s">
        <v>627</v>
      </c>
      <c r="C652" s="22">
        <v>562</v>
      </c>
      <c r="D652" s="42"/>
      <c r="E652" s="42"/>
      <c r="F652" s="42"/>
      <c r="G652" s="43"/>
      <c r="H652" s="43"/>
      <c r="I652" s="98"/>
      <c r="J652" s="153"/>
      <c r="K652" s="43"/>
      <c r="L652" s="123"/>
      <c r="M652" s="124"/>
      <c r="N652" s="43"/>
      <c r="O652" s="43"/>
      <c r="P652" s="125"/>
    </row>
    <row r="653" spans="1:16" s="1" customFormat="1">
      <c r="A653" s="197"/>
      <c r="B653" s="77" t="s">
        <v>628</v>
      </c>
      <c r="C653" s="52">
        <v>634</v>
      </c>
      <c r="D653" s="53">
        <f t="shared" ref="D653:D658" si="164">SUM(C653*0.1)</f>
        <v>63.4</v>
      </c>
      <c r="E653" s="53">
        <v>7</v>
      </c>
      <c r="F653" s="53">
        <v>30</v>
      </c>
      <c r="G653" s="54">
        <f t="shared" ref="G653:G658" si="165">SUM(D653:F653)</f>
        <v>100.4</v>
      </c>
      <c r="H653" s="54"/>
      <c r="I653" s="129"/>
      <c r="J653" s="214">
        <f t="shared" ref="J653:J659" si="166">SUM(G653-H653)</f>
        <v>100.4</v>
      </c>
      <c r="K653" s="251">
        <v>2.73</v>
      </c>
      <c r="L653" s="161">
        <v>0.12</v>
      </c>
      <c r="M653" s="190"/>
      <c r="N653" s="54">
        <f>SUM(J653*M653*0.0003)</f>
        <v>0</v>
      </c>
      <c r="O653" s="54"/>
      <c r="P653" s="95">
        <f t="shared" ref="P653:P658" si="167">SUM(J653:O653)</f>
        <v>103.25</v>
      </c>
    </row>
    <row r="654" spans="1:16" s="1" customFormat="1">
      <c r="A654" s="330"/>
      <c r="B654" s="56" t="s">
        <v>629</v>
      </c>
      <c r="C654" s="57">
        <v>678</v>
      </c>
      <c r="D654" s="58">
        <f t="shared" si="164"/>
        <v>67.8</v>
      </c>
      <c r="E654" s="59">
        <v>7</v>
      </c>
      <c r="F654" s="59">
        <v>30</v>
      </c>
      <c r="G654" s="59">
        <f t="shared" si="165"/>
        <v>104.8</v>
      </c>
      <c r="H654" s="60"/>
      <c r="I654" s="339"/>
      <c r="J654" s="171">
        <f t="shared" si="166"/>
        <v>104.8</v>
      </c>
      <c r="K654" s="60"/>
      <c r="L654" s="136"/>
      <c r="M654" s="117"/>
      <c r="N654" s="60">
        <f t="shared" ref="N654:N659" si="168">SUM(G654*M654*0.0003)</f>
        <v>0</v>
      </c>
      <c r="O654" s="60"/>
      <c r="P654" s="95">
        <f t="shared" si="167"/>
        <v>104.8</v>
      </c>
    </row>
    <row r="655" spans="1:16" s="1" customFormat="1">
      <c r="A655" s="327"/>
      <c r="B655" s="81" t="s">
        <v>630</v>
      </c>
      <c r="C655" s="22">
        <v>614</v>
      </c>
      <c r="D655" s="72">
        <f t="shared" si="164"/>
        <v>61.4</v>
      </c>
      <c r="E655" s="72">
        <v>7</v>
      </c>
      <c r="F655" s="72">
        <v>30</v>
      </c>
      <c r="G655" s="43">
        <f t="shared" si="165"/>
        <v>98.4</v>
      </c>
      <c r="H655" s="43"/>
      <c r="I655" s="232"/>
      <c r="J655" s="153">
        <f t="shared" si="166"/>
        <v>98.4</v>
      </c>
      <c r="K655" s="43"/>
      <c r="L655" s="113">
        <v>0.59</v>
      </c>
      <c r="M655" s="112"/>
      <c r="N655" s="43">
        <f t="shared" si="168"/>
        <v>0</v>
      </c>
      <c r="O655" s="43"/>
      <c r="P655" s="95">
        <f t="shared" si="167"/>
        <v>98.99</v>
      </c>
    </row>
    <row r="656" spans="1:16" s="1" customFormat="1">
      <c r="A656" s="330"/>
      <c r="B656" s="46" t="s">
        <v>631</v>
      </c>
      <c r="C656" s="87">
        <v>603</v>
      </c>
      <c r="D656" s="48">
        <f t="shared" si="164"/>
        <v>60.3</v>
      </c>
      <c r="E656" s="48">
        <v>7</v>
      </c>
      <c r="F656" s="49">
        <v>30</v>
      </c>
      <c r="G656" s="49">
        <f t="shared" si="165"/>
        <v>97.3</v>
      </c>
      <c r="H656" s="169"/>
      <c r="I656" s="180"/>
      <c r="J656" s="242">
        <f t="shared" si="166"/>
        <v>97.3</v>
      </c>
      <c r="K656" s="169"/>
      <c r="L656" s="340">
        <v>2.19</v>
      </c>
      <c r="M656" s="128"/>
      <c r="N656" s="169">
        <f t="shared" si="168"/>
        <v>0</v>
      </c>
      <c r="O656" s="169"/>
      <c r="P656" s="95">
        <f t="shared" si="167"/>
        <v>99.49</v>
      </c>
    </row>
    <row r="657" spans="1:16" s="1" customFormat="1">
      <c r="A657" s="327"/>
      <c r="B657" s="76" t="s">
        <v>632</v>
      </c>
      <c r="C657" s="52">
        <v>575</v>
      </c>
      <c r="D657" s="53">
        <f t="shared" si="164"/>
        <v>57.5</v>
      </c>
      <c r="E657" s="53">
        <v>7</v>
      </c>
      <c r="F657" s="53">
        <v>30</v>
      </c>
      <c r="G657" s="54">
        <f t="shared" si="165"/>
        <v>94.5</v>
      </c>
      <c r="H657" s="54"/>
      <c r="I657" s="159"/>
      <c r="J657" s="181">
        <f t="shared" si="166"/>
        <v>94.5</v>
      </c>
      <c r="K657" s="54"/>
      <c r="L657" s="95"/>
      <c r="M657" s="190"/>
      <c r="N657" s="54">
        <f t="shared" si="168"/>
        <v>0</v>
      </c>
      <c r="O657" s="54"/>
      <c r="P657" s="95">
        <f t="shared" si="167"/>
        <v>94.5</v>
      </c>
    </row>
    <row r="658" spans="1:16" s="1" customFormat="1">
      <c r="A658" s="328"/>
      <c r="B658" s="240" t="s">
        <v>633</v>
      </c>
      <c r="C658" s="57">
        <v>902</v>
      </c>
      <c r="D658" s="58">
        <f t="shared" si="164"/>
        <v>90.2</v>
      </c>
      <c r="E658" s="58">
        <v>7</v>
      </c>
      <c r="F658" s="58">
        <v>30</v>
      </c>
      <c r="G658" s="60">
        <f t="shared" si="165"/>
        <v>127.2</v>
      </c>
      <c r="H658" s="60"/>
      <c r="I658" s="134"/>
      <c r="J658" s="171">
        <f t="shared" si="166"/>
        <v>127.2</v>
      </c>
      <c r="K658" s="60"/>
      <c r="L658" s="136"/>
      <c r="M658" s="341"/>
      <c r="N658" s="60">
        <f t="shared" si="168"/>
        <v>0</v>
      </c>
      <c r="O658" s="60"/>
      <c r="P658" s="95">
        <f t="shared" si="167"/>
        <v>127.2</v>
      </c>
    </row>
    <row r="659" spans="1:16" s="1" customFormat="1">
      <c r="A659" s="23"/>
      <c r="B659" s="4" t="s">
        <v>634</v>
      </c>
      <c r="C659" s="4">
        <v>600</v>
      </c>
      <c r="D659" s="42">
        <f>(SUM(C659:C660))*0.1</f>
        <v>116.5</v>
      </c>
      <c r="E659" s="72">
        <v>7</v>
      </c>
      <c r="F659" s="42">
        <v>60</v>
      </c>
      <c r="G659" s="72">
        <f>SUM(D659:F660)</f>
        <v>183.5</v>
      </c>
      <c r="H659" s="73"/>
      <c r="I659" s="98"/>
      <c r="J659" s="153">
        <f t="shared" si="166"/>
        <v>183.5</v>
      </c>
      <c r="K659" s="73"/>
      <c r="L659" s="158"/>
      <c r="M659" s="112"/>
      <c r="N659" s="73">
        <f t="shared" si="168"/>
        <v>0</v>
      </c>
      <c r="O659" s="73"/>
      <c r="P659" s="123">
        <f>SUM(J659:O660)</f>
        <v>183.5</v>
      </c>
    </row>
    <row r="660" spans="1:16" s="1" customFormat="1">
      <c r="A660" s="44"/>
      <c r="B660" s="57" t="s">
        <v>635</v>
      </c>
      <c r="C660" s="57">
        <v>565</v>
      </c>
      <c r="D660" s="58"/>
      <c r="E660" s="58"/>
      <c r="F660" s="59"/>
      <c r="G660" s="59"/>
      <c r="H660" s="262"/>
      <c r="I660" s="134"/>
      <c r="J660" s="171"/>
      <c r="K660" s="262"/>
      <c r="L660" s="125"/>
      <c r="M660" s="117"/>
      <c r="N660" s="262"/>
      <c r="O660" s="262"/>
      <c r="P660" s="125"/>
    </row>
    <row r="661" spans="1:16" s="1" customFormat="1">
      <c r="A661" s="197"/>
      <c r="B661" s="89" t="s">
        <v>636</v>
      </c>
      <c r="C661" s="22">
        <v>707</v>
      </c>
      <c r="D661" s="42">
        <f t="shared" ref="D661:D678" si="169">SUM(C661*0.1)</f>
        <v>70.7</v>
      </c>
      <c r="E661" s="42">
        <v>7</v>
      </c>
      <c r="F661" s="42">
        <v>30</v>
      </c>
      <c r="G661" s="43">
        <f>SUM(D661:F661)</f>
        <v>107.7</v>
      </c>
      <c r="H661" s="43"/>
      <c r="I661" s="9"/>
      <c r="J661" s="127">
        <f t="shared" ref="J661:J679" si="170">SUM(G661-H661)</f>
        <v>107.7</v>
      </c>
      <c r="K661" s="49"/>
      <c r="L661" s="141"/>
      <c r="M661" s="124"/>
      <c r="N661" s="43">
        <f>SUM(G661*M661*0.0003)</f>
        <v>0</v>
      </c>
      <c r="O661" s="43"/>
      <c r="P661" s="95">
        <f t="shared" ref="P661:P675" si="171">SUM(J661:O661)</f>
        <v>107.7</v>
      </c>
    </row>
    <row r="662" spans="1:16" s="1" customFormat="1">
      <c r="A662" s="327"/>
      <c r="B662" s="76" t="s">
        <v>637</v>
      </c>
      <c r="C662" s="52">
        <v>851</v>
      </c>
      <c r="D662" s="53">
        <f t="shared" si="169"/>
        <v>85.1</v>
      </c>
      <c r="E662" s="53">
        <v>7</v>
      </c>
      <c r="F662" s="53">
        <v>30</v>
      </c>
      <c r="G662" s="54">
        <f t="shared" ref="G662:G678" si="172">SUM(D662:F662)</f>
        <v>122.1</v>
      </c>
      <c r="H662" s="54"/>
      <c r="I662" s="129"/>
      <c r="J662" s="130">
        <f t="shared" si="170"/>
        <v>122.1</v>
      </c>
      <c r="K662" s="54"/>
      <c r="L662" s="95"/>
      <c r="M662" s="156"/>
      <c r="N662" s="54">
        <f>SUM((G662+K662)*M662*0.0003)</f>
        <v>0</v>
      </c>
      <c r="O662" s="54"/>
      <c r="P662" s="95">
        <f t="shared" si="171"/>
        <v>122.1</v>
      </c>
    </row>
    <row r="663" spans="1:16" s="1" customFormat="1">
      <c r="A663" s="327"/>
      <c r="B663" s="75" t="s">
        <v>638</v>
      </c>
      <c r="C663" s="22">
        <v>803</v>
      </c>
      <c r="D663" s="42">
        <f t="shared" si="169"/>
        <v>80.3</v>
      </c>
      <c r="E663" s="42">
        <v>7</v>
      </c>
      <c r="F663" s="42">
        <v>30</v>
      </c>
      <c r="G663" s="43">
        <f t="shared" si="172"/>
        <v>117.3</v>
      </c>
      <c r="H663" s="43"/>
      <c r="I663" s="98"/>
      <c r="J663" s="119">
        <f t="shared" si="170"/>
        <v>117.3</v>
      </c>
      <c r="K663" s="228">
        <v>0.03</v>
      </c>
      <c r="L663" s="123"/>
      <c r="M663" s="124"/>
      <c r="N663" s="43">
        <f t="shared" ref="N663:N669" si="173">SUM(G663*M663*0.0003)</f>
        <v>0</v>
      </c>
      <c r="O663" s="43"/>
      <c r="P663" s="95">
        <f t="shared" si="171"/>
        <v>117.33</v>
      </c>
    </row>
    <row r="664" spans="1:16" s="1" customFormat="1">
      <c r="A664" s="327"/>
      <c r="B664" s="311" t="s">
        <v>639</v>
      </c>
      <c r="C664" s="87">
        <v>736</v>
      </c>
      <c r="D664" s="48">
        <f t="shared" si="169"/>
        <v>73.599999999999994</v>
      </c>
      <c r="E664" s="48">
        <v>7</v>
      </c>
      <c r="F664" s="83">
        <v>30</v>
      </c>
      <c r="G664" s="83">
        <f t="shared" si="172"/>
        <v>110.6</v>
      </c>
      <c r="H664" s="84"/>
      <c r="I664" s="180"/>
      <c r="J664" s="139">
        <f t="shared" si="170"/>
        <v>110.6</v>
      </c>
      <c r="K664" s="208">
        <v>-11.4</v>
      </c>
      <c r="L664" s="141"/>
      <c r="M664" s="128"/>
      <c r="N664" s="84">
        <f>SUM((G664+K664)*M664*0.0003)</f>
        <v>0</v>
      </c>
      <c r="O664" s="84"/>
      <c r="P664" s="95">
        <f t="shared" si="171"/>
        <v>99.2</v>
      </c>
    </row>
    <row r="665" spans="1:16" s="1" customFormat="1">
      <c r="A665" s="327"/>
      <c r="B665" s="77" t="s">
        <v>640</v>
      </c>
      <c r="C665" s="69">
        <v>858</v>
      </c>
      <c r="D665" s="70">
        <f t="shared" si="169"/>
        <v>85.8</v>
      </c>
      <c r="E665" s="70">
        <v>7</v>
      </c>
      <c r="F665" s="70">
        <v>30</v>
      </c>
      <c r="G665" s="70">
        <f t="shared" si="172"/>
        <v>122.8</v>
      </c>
      <c r="H665" s="78"/>
      <c r="I665" s="159"/>
      <c r="J665" s="130">
        <f t="shared" si="170"/>
        <v>122.8</v>
      </c>
      <c r="K665" s="78"/>
      <c r="L665" s="161">
        <v>1.07</v>
      </c>
      <c r="M665" s="156"/>
      <c r="N665" s="78">
        <f>SUM(G665*M665*0.0003)</f>
        <v>0</v>
      </c>
      <c r="O665" s="78"/>
      <c r="P665" s="95">
        <f t="shared" si="171"/>
        <v>123.87</v>
      </c>
    </row>
    <row r="666" spans="1:16" s="1" customFormat="1">
      <c r="A666" s="327"/>
      <c r="B666" s="81" t="s">
        <v>641</v>
      </c>
      <c r="C666" s="22">
        <v>617</v>
      </c>
      <c r="D666" s="42">
        <f t="shared" si="169"/>
        <v>61.7</v>
      </c>
      <c r="E666" s="42">
        <v>7</v>
      </c>
      <c r="F666" s="42">
        <v>30</v>
      </c>
      <c r="G666" s="43">
        <f t="shared" si="172"/>
        <v>98.7</v>
      </c>
      <c r="H666" s="43"/>
      <c r="I666" s="98"/>
      <c r="J666" s="153">
        <f t="shared" si="170"/>
        <v>98.7</v>
      </c>
      <c r="K666" s="43"/>
      <c r="L666" s="113">
        <v>0.86</v>
      </c>
      <c r="M666" s="112"/>
      <c r="N666" s="43">
        <f>SUM((G666+K666)*M666*0.0003)</f>
        <v>0</v>
      </c>
      <c r="O666" s="43"/>
      <c r="P666" s="95">
        <f t="shared" si="171"/>
        <v>99.56</v>
      </c>
    </row>
    <row r="667" spans="1:16" s="1" customFormat="1">
      <c r="A667" s="327"/>
      <c r="B667" s="61" t="s">
        <v>642</v>
      </c>
      <c r="C667" s="87">
        <v>600</v>
      </c>
      <c r="D667" s="48">
        <f t="shared" si="169"/>
        <v>60</v>
      </c>
      <c r="E667" s="48">
        <v>7</v>
      </c>
      <c r="F667" s="48">
        <v>30</v>
      </c>
      <c r="G667" s="49">
        <f t="shared" si="172"/>
        <v>97</v>
      </c>
      <c r="H667" s="84"/>
      <c r="I667" s="180"/>
      <c r="J667" s="242">
        <f t="shared" si="170"/>
        <v>97</v>
      </c>
      <c r="K667" s="84"/>
      <c r="L667" s="140"/>
      <c r="M667" s="107"/>
      <c r="N667" s="84">
        <f t="shared" si="173"/>
        <v>0</v>
      </c>
      <c r="O667" s="84"/>
      <c r="P667" s="95">
        <f t="shared" si="171"/>
        <v>97</v>
      </c>
    </row>
    <row r="668" spans="1:16" s="1" customFormat="1">
      <c r="A668" s="327"/>
      <c r="B668" s="91" t="s">
        <v>643</v>
      </c>
      <c r="C668" s="52">
        <v>600</v>
      </c>
      <c r="D668" s="53">
        <f t="shared" si="169"/>
        <v>60</v>
      </c>
      <c r="E668" s="53">
        <v>7</v>
      </c>
      <c r="F668" s="53">
        <v>30</v>
      </c>
      <c r="G668" s="54">
        <f t="shared" si="172"/>
        <v>97</v>
      </c>
      <c r="H668" s="54"/>
      <c r="I668" s="129"/>
      <c r="J668" s="130">
        <f t="shared" si="170"/>
        <v>97</v>
      </c>
      <c r="K668" s="54"/>
      <c r="L668" s="95"/>
      <c r="M668" s="156"/>
      <c r="N668" s="54">
        <f t="shared" si="173"/>
        <v>0</v>
      </c>
      <c r="O668" s="54"/>
      <c r="P668" s="95">
        <f t="shared" si="171"/>
        <v>97</v>
      </c>
    </row>
    <row r="669" spans="1:16" s="1" customFormat="1">
      <c r="A669" s="195"/>
      <c r="B669" s="89" t="s">
        <v>644</v>
      </c>
      <c r="C669" s="22">
        <v>600</v>
      </c>
      <c r="D669" s="42">
        <f t="shared" si="169"/>
        <v>60</v>
      </c>
      <c r="E669" s="42">
        <v>7</v>
      </c>
      <c r="F669" s="42">
        <v>30</v>
      </c>
      <c r="G669" s="43">
        <f t="shared" si="172"/>
        <v>97</v>
      </c>
      <c r="H669" s="43"/>
      <c r="I669" s="98"/>
      <c r="J669" s="153">
        <f t="shared" si="170"/>
        <v>97</v>
      </c>
      <c r="K669" s="43"/>
      <c r="L669" s="123"/>
      <c r="M669" s="124"/>
      <c r="N669" s="43">
        <f t="shared" si="173"/>
        <v>0</v>
      </c>
      <c r="O669" s="43"/>
      <c r="P669" s="141">
        <f t="shared" si="171"/>
        <v>97</v>
      </c>
    </row>
    <row r="670" spans="1:16" s="1" customFormat="1">
      <c r="A670" s="23"/>
      <c r="B670" s="62" t="s">
        <v>645</v>
      </c>
      <c r="C670" s="332">
        <v>645</v>
      </c>
      <c r="D670" s="333">
        <f t="shared" si="169"/>
        <v>64.5</v>
      </c>
      <c r="E670" s="333">
        <v>7</v>
      </c>
      <c r="F670" s="333">
        <v>30</v>
      </c>
      <c r="G670" s="334">
        <f t="shared" si="172"/>
        <v>101.5</v>
      </c>
      <c r="H670" s="31">
        <v>100</v>
      </c>
      <c r="I670" s="142">
        <v>45796</v>
      </c>
      <c r="J670" s="326">
        <f t="shared" si="170"/>
        <v>1.5</v>
      </c>
      <c r="K670" s="208">
        <v>-7</v>
      </c>
      <c r="L670" s="106"/>
      <c r="M670" s="342"/>
      <c r="N670" s="334">
        <f>SUM(J670*M670*0.0003)</f>
        <v>0</v>
      </c>
      <c r="O670" s="334"/>
      <c r="P670" s="145">
        <f>SUM(J670:O671)</f>
        <v>-5.5</v>
      </c>
    </row>
    <row r="671" spans="1:16" s="1" customFormat="1">
      <c r="A671" s="44"/>
      <c r="B671" s="66"/>
      <c r="C671" s="335"/>
      <c r="D671" s="336"/>
      <c r="E671" s="336"/>
      <c r="F671" s="336"/>
      <c r="G671" s="337"/>
      <c r="H671" s="40"/>
      <c r="I671" s="343" t="s">
        <v>29</v>
      </c>
      <c r="J671" s="288">
        <v>-1.5</v>
      </c>
      <c r="K671" s="184">
        <v>1.5</v>
      </c>
      <c r="L671" s="116"/>
      <c r="M671" s="344"/>
      <c r="N671" s="337"/>
      <c r="O671" s="337"/>
      <c r="P671" s="254"/>
    </row>
    <row r="672" spans="1:16" s="1" customFormat="1">
      <c r="A672" s="197"/>
      <c r="B672" s="75" t="s">
        <v>646</v>
      </c>
      <c r="C672" s="4">
        <v>600</v>
      </c>
      <c r="D672" s="42">
        <f t="shared" si="169"/>
        <v>60</v>
      </c>
      <c r="E672" s="42">
        <v>7</v>
      </c>
      <c r="F672" s="42">
        <v>30</v>
      </c>
      <c r="G672" s="43">
        <f>SUM(D672:F672)-30</f>
        <v>67</v>
      </c>
      <c r="H672" s="43"/>
      <c r="I672" s="9"/>
      <c r="J672" s="119">
        <f t="shared" si="170"/>
        <v>67</v>
      </c>
      <c r="K672" s="43"/>
      <c r="L672" s="113">
        <v>2.08</v>
      </c>
      <c r="M672" s="124"/>
      <c r="N672" s="43">
        <f>SUM(J672*M672*0.0003)</f>
        <v>0</v>
      </c>
      <c r="O672" s="43"/>
      <c r="P672" s="136">
        <f t="shared" si="171"/>
        <v>69.08</v>
      </c>
    </row>
    <row r="673" spans="1:16" s="1" customFormat="1">
      <c r="A673" s="327"/>
      <c r="B673" s="85" t="s">
        <v>647</v>
      </c>
      <c r="C673" s="52">
        <v>600</v>
      </c>
      <c r="D673" s="53">
        <f t="shared" si="169"/>
        <v>60</v>
      </c>
      <c r="E673" s="53">
        <v>7</v>
      </c>
      <c r="F673" s="53">
        <v>30</v>
      </c>
      <c r="G673" s="54">
        <f t="shared" si="172"/>
        <v>97</v>
      </c>
      <c r="H673" s="54"/>
      <c r="I673" s="129"/>
      <c r="J673" s="130">
        <f t="shared" si="170"/>
        <v>97</v>
      </c>
      <c r="K673" s="54"/>
      <c r="L673" s="165">
        <v>2.15</v>
      </c>
      <c r="M673" s="133"/>
      <c r="N673" s="54">
        <f>SUM(G673*M673*0.0003)</f>
        <v>0</v>
      </c>
      <c r="O673" s="54"/>
      <c r="P673" s="95">
        <f t="shared" si="171"/>
        <v>99.15</v>
      </c>
    </row>
    <row r="674" spans="1:16" s="1" customFormat="1">
      <c r="A674" s="327"/>
      <c r="B674" s="81" t="s">
        <v>648</v>
      </c>
      <c r="C674" s="22">
        <v>596</v>
      </c>
      <c r="D674" s="42">
        <f t="shared" si="169"/>
        <v>59.6</v>
      </c>
      <c r="E674" s="42">
        <v>7</v>
      </c>
      <c r="F674" s="42">
        <v>30</v>
      </c>
      <c r="G674" s="43">
        <f t="shared" si="172"/>
        <v>96.6</v>
      </c>
      <c r="H674" s="43"/>
      <c r="I674" s="98"/>
      <c r="J674" s="153">
        <f t="shared" si="170"/>
        <v>96.6</v>
      </c>
      <c r="K674" s="228">
        <v>96.21</v>
      </c>
      <c r="L674" s="164">
        <v>4.33</v>
      </c>
      <c r="M674" s="124"/>
      <c r="N674" s="43">
        <f>SUM((G674+K674)*M674*0.0003)</f>
        <v>0</v>
      </c>
      <c r="O674" s="43"/>
      <c r="P674" s="95">
        <f t="shared" si="171"/>
        <v>197.14</v>
      </c>
    </row>
    <row r="675" spans="1:16" s="1" customFormat="1">
      <c r="A675" s="195"/>
      <c r="B675" s="77" t="s">
        <v>649</v>
      </c>
      <c r="C675" s="52">
        <v>600</v>
      </c>
      <c r="D675" s="53">
        <f t="shared" si="169"/>
        <v>60</v>
      </c>
      <c r="E675" s="53">
        <v>7</v>
      </c>
      <c r="F675" s="70">
        <v>30</v>
      </c>
      <c r="G675" s="54">
        <f t="shared" si="172"/>
        <v>97</v>
      </c>
      <c r="H675" s="54"/>
      <c r="I675" s="129"/>
      <c r="J675" s="130">
        <f t="shared" si="170"/>
        <v>97</v>
      </c>
      <c r="K675" s="54"/>
      <c r="L675" s="165">
        <v>0.39</v>
      </c>
      <c r="M675" s="133"/>
      <c r="N675" s="54">
        <f>SUM(G675*M675*0.0003)</f>
        <v>0</v>
      </c>
      <c r="O675" s="54"/>
      <c r="P675" s="95">
        <f t="shared" si="171"/>
        <v>97.39</v>
      </c>
    </row>
    <row r="676" spans="1:16" s="1" customFormat="1">
      <c r="A676" s="23"/>
      <c r="B676" s="4" t="s">
        <v>650</v>
      </c>
      <c r="C676" s="22">
        <v>775</v>
      </c>
      <c r="D676" s="42">
        <f t="shared" si="169"/>
        <v>77.5</v>
      </c>
      <c r="E676" s="42">
        <v>7</v>
      </c>
      <c r="F676" s="42">
        <v>30</v>
      </c>
      <c r="G676" s="43">
        <f t="shared" si="172"/>
        <v>114.5</v>
      </c>
      <c r="H676" s="36">
        <v>0.03</v>
      </c>
      <c r="I676" s="285">
        <v>45750</v>
      </c>
      <c r="J676" s="153">
        <f t="shared" si="170"/>
        <v>114.47</v>
      </c>
      <c r="K676" s="43"/>
      <c r="L676" s="111">
        <v>1.17</v>
      </c>
      <c r="M676" s="124"/>
      <c r="N676" s="43">
        <f>SUM(G676*M676*0.0003)</f>
        <v>0</v>
      </c>
      <c r="O676" s="43"/>
      <c r="P676" s="123">
        <f>SUM(J676:O677)</f>
        <v>114.47</v>
      </c>
    </row>
    <row r="677" spans="1:16" s="1" customFormat="1">
      <c r="A677" s="44"/>
      <c r="B677" s="4"/>
      <c r="C677" s="22"/>
      <c r="D677" s="42"/>
      <c r="E677" s="42"/>
      <c r="F677" s="42"/>
      <c r="G677" s="43"/>
      <c r="H677" s="43"/>
      <c r="I677" s="285">
        <v>45750</v>
      </c>
      <c r="J677" s="153"/>
      <c r="K677" s="43"/>
      <c r="L677" s="111">
        <v>-1.17</v>
      </c>
      <c r="M677" s="124"/>
      <c r="N677" s="43"/>
      <c r="O677" s="43"/>
      <c r="P677" s="125"/>
    </row>
    <row r="678" spans="1:16" s="1" customFormat="1">
      <c r="A678" s="196"/>
      <c r="B678" s="85" t="s">
        <v>651</v>
      </c>
      <c r="C678" s="52">
        <v>1053</v>
      </c>
      <c r="D678" s="70">
        <f t="shared" si="169"/>
        <v>105.3</v>
      </c>
      <c r="E678" s="70">
        <v>7</v>
      </c>
      <c r="F678" s="70">
        <v>30</v>
      </c>
      <c r="G678" s="54">
        <f t="shared" si="172"/>
        <v>142.30000000000001</v>
      </c>
      <c r="H678" s="54"/>
      <c r="I678" s="159"/>
      <c r="J678" s="160">
        <f t="shared" si="170"/>
        <v>142.30000000000001</v>
      </c>
      <c r="K678" s="54"/>
      <c r="L678" s="165">
        <v>1.24</v>
      </c>
      <c r="M678" s="156"/>
      <c r="N678" s="54">
        <f>SUM(G678*M678*0.0003)</f>
        <v>0</v>
      </c>
      <c r="O678" s="54"/>
      <c r="P678" s="95">
        <f>SUM(J678:O678)</f>
        <v>143.54</v>
      </c>
    </row>
    <row r="679" spans="1:16" s="1" customFormat="1">
      <c r="A679" s="23"/>
      <c r="B679" s="239" t="s">
        <v>652</v>
      </c>
      <c r="C679" s="338">
        <v>1103</v>
      </c>
      <c r="D679" s="42">
        <f>(SUM(C679:C680))*0.1</f>
        <v>157.5</v>
      </c>
      <c r="E679" s="42">
        <v>7</v>
      </c>
      <c r="F679" s="43">
        <v>30</v>
      </c>
      <c r="G679" s="43">
        <f>SUM(D679:F680)-60</f>
        <v>134.5</v>
      </c>
      <c r="H679" s="182"/>
      <c r="I679" s="9"/>
      <c r="J679" s="187">
        <f t="shared" si="170"/>
        <v>134.5</v>
      </c>
      <c r="K679" s="73"/>
      <c r="L679" s="166">
        <v>4.84</v>
      </c>
      <c r="M679" s="124"/>
      <c r="N679" s="43">
        <f>SUM(G679*M679*0.0003)</f>
        <v>0</v>
      </c>
      <c r="O679" s="43"/>
      <c r="P679" s="123">
        <f>SUM(J679:O680)</f>
        <v>139.34</v>
      </c>
    </row>
    <row r="680" spans="1:16" s="1" customFormat="1">
      <c r="A680" s="44"/>
      <c r="B680" s="239" t="s">
        <v>653</v>
      </c>
      <c r="C680" s="22">
        <v>472</v>
      </c>
      <c r="D680" s="42"/>
      <c r="E680" s="42"/>
      <c r="F680" s="43"/>
      <c r="G680" s="43"/>
      <c r="H680" s="182"/>
      <c r="I680" s="9"/>
      <c r="J680" s="187"/>
      <c r="K680" s="182"/>
      <c r="L680" s="166"/>
      <c r="M680" s="124"/>
      <c r="N680" s="43"/>
      <c r="O680" s="43"/>
      <c r="P680" s="125"/>
    </row>
    <row r="681" spans="1:16" s="1" customFormat="1">
      <c r="A681" s="196"/>
      <c r="B681" s="77" t="s">
        <v>654</v>
      </c>
      <c r="C681" s="69">
        <v>750</v>
      </c>
      <c r="D681" s="53">
        <f>SUM(C681*0.1)</f>
        <v>75</v>
      </c>
      <c r="E681" s="53">
        <v>7</v>
      </c>
      <c r="F681" s="54">
        <v>30</v>
      </c>
      <c r="G681" s="54">
        <f>SUM(D681:F681)</f>
        <v>112</v>
      </c>
      <c r="H681" s="54"/>
      <c r="I681" s="159"/>
      <c r="J681" s="181">
        <f>SUM(G681-H681)</f>
        <v>112</v>
      </c>
      <c r="K681" s="78"/>
      <c r="L681" s="165">
        <v>1.21</v>
      </c>
      <c r="M681" s="133"/>
      <c r="N681" s="54">
        <f>SUM(G681*M681*0.0003)</f>
        <v>0</v>
      </c>
      <c r="O681" s="54"/>
      <c r="P681" s="95">
        <f>SUM(J681:O681)</f>
        <v>113.21</v>
      </c>
    </row>
    <row r="682" spans="1:16" s="1" customFormat="1">
      <c r="A682" s="23"/>
      <c r="B682" s="33" t="s">
        <v>655</v>
      </c>
      <c r="C682" s="4">
        <v>750</v>
      </c>
      <c r="D682" s="72">
        <f>(SUM(C682:C683))*0.1</f>
        <v>152.5</v>
      </c>
      <c r="E682" s="72">
        <v>7</v>
      </c>
      <c r="F682" s="72">
        <v>60</v>
      </c>
      <c r="G682" s="72">
        <f>SUM(D682:F683)</f>
        <v>219.5</v>
      </c>
      <c r="H682" s="73"/>
      <c r="I682" s="9"/>
      <c r="J682" s="153">
        <f>SUM(G682-H682)</f>
        <v>219.5</v>
      </c>
      <c r="K682" s="43"/>
      <c r="L682" s="113">
        <v>1.91</v>
      </c>
      <c r="M682" s="124"/>
      <c r="N682" s="43">
        <f>SUM(G682*M682*0.0003)</f>
        <v>0</v>
      </c>
      <c r="O682" s="43"/>
      <c r="P682" s="123">
        <f>SUM(J682:O683)</f>
        <v>221.41</v>
      </c>
    </row>
    <row r="683" spans="1:16" s="1" customFormat="1">
      <c r="A683" s="44"/>
      <c r="B683" s="37" t="s">
        <v>656</v>
      </c>
      <c r="C683" s="57">
        <v>775</v>
      </c>
      <c r="D683" s="72"/>
      <c r="E683" s="58"/>
      <c r="F683" s="72"/>
      <c r="G683" s="72"/>
      <c r="H683" s="73"/>
      <c r="I683" s="9"/>
      <c r="J683" s="153"/>
      <c r="K683" s="73"/>
      <c r="L683" s="164"/>
      <c r="M683" s="212"/>
      <c r="N683" s="60"/>
      <c r="O683" s="60"/>
      <c r="P683" s="125"/>
    </row>
    <row r="684" spans="1:16" s="1" customFormat="1">
      <c r="A684" s="197"/>
      <c r="B684" s="68" t="s">
        <v>657</v>
      </c>
      <c r="C684" s="47">
        <v>623</v>
      </c>
      <c r="D684" s="48">
        <f t="shared" ref="D684:D689" si="174">SUM(C684*0.1)</f>
        <v>62.3</v>
      </c>
      <c r="E684" s="48">
        <v>7</v>
      </c>
      <c r="F684" s="48">
        <v>30</v>
      </c>
      <c r="G684" s="49">
        <f t="shared" ref="G684:G689" si="175">SUM(D684:F684)</f>
        <v>99.3</v>
      </c>
      <c r="H684" s="49"/>
      <c r="I684" s="126"/>
      <c r="J684" s="139">
        <f t="shared" ref="J684:J689" si="176">SUM(G684-H684)</f>
        <v>99.3</v>
      </c>
      <c r="K684" s="49"/>
      <c r="L684" s="141"/>
      <c r="M684" s="112"/>
      <c r="N684" s="49">
        <f t="shared" ref="N684:N690" si="177">SUM(G684*M684*0.0003)</f>
        <v>0</v>
      </c>
      <c r="O684" s="49"/>
      <c r="P684" s="95">
        <f t="shared" ref="P684:P689" si="178">SUM(J684:O684)</f>
        <v>99.3</v>
      </c>
    </row>
    <row r="685" spans="1:16" s="1" customFormat="1">
      <c r="A685" s="327"/>
      <c r="B685" s="46" t="s">
        <v>658</v>
      </c>
      <c r="C685" s="47">
        <v>612</v>
      </c>
      <c r="D685" s="48">
        <f t="shared" si="174"/>
        <v>61.2</v>
      </c>
      <c r="E685" s="48">
        <v>7</v>
      </c>
      <c r="F685" s="48">
        <v>30</v>
      </c>
      <c r="G685" s="49">
        <f t="shared" si="175"/>
        <v>98.2</v>
      </c>
      <c r="H685" s="49"/>
      <c r="I685" s="126"/>
      <c r="J685" s="127">
        <f t="shared" si="176"/>
        <v>98.2</v>
      </c>
      <c r="K685" s="189">
        <v>196.4</v>
      </c>
      <c r="L685" s="108">
        <v>8.84</v>
      </c>
      <c r="M685" s="107"/>
      <c r="N685" s="84">
        <f t="shared" si="177"/>
        <v>0</v>
      </c>
      <c r="O685" s="84"/>
      <c r="P685" s="95">
        <f t="shared" si="178"/>
        <v>303.44</v>
      </c>
    </row>
    <row r="686" spans="1:16" s="1" customFormat="1">
      <c r="A686" s="327"/>
      <c r="B686" s="76" t="s">
        <v>659</v>
      </c>
      <c r="C686" s="52">
        <v>614</v>
      </c>
      <c r="D686" s="53">
        <f t="shared" si="174"/>
        <v>61.4</v>
      </c>
      <c r="E686" s="53">
        <v>7</v>
      </c>
      <c r="F686" s="53">
        <v>30</v>
      </c>
      <c r="G686" s="54">
        <f t="shared" si="175"/>
        <v>98.4</v>
      </c>
      <c r="H686" s="54"/>
      <c r="I686" s="129"/>
      <c r="J686" s="130">
        <f t="shared" si="176"/>
        <v>98.4</v>
      </c>
      <c r="K686" s="54"/>
      <c r="L686" s="95"/>
      <c r="M686" s="133"/>
      <c r="N686" s="54">
        <f t="shared" si="177"/>
        <v>0</v>
      </c>
      <c r="O686" s="54"/>
      <c r="P686" s="95">
        <f t="shared" si="178"/>
        <v>98.4</v>
      </c>
    </row>
    <row r="687" spans="1:16" s="1" customFormat="1">
      <c r="A687" s="327"/>
      <c r="B687" s="71" t="s">
        <v>660</v>
      </c>
      <c r="C687" s="4">
        <v>608</v>
      </c>
      <c r="D687" s="42">
        <f t="shared" si="174"/>
        <v>60.8</v>
      </c>
      <c r="E687" s="42">
        <v>7</v>
      </c>
      <c r="F687" s="42">
        <v>30</v>
      </c>
      <c r="G687" s="43">
        <f t="shared" si="175"/>
        <v>97.8</v>
      </c>
      <c r="H687" s="43"/>
      <c r="I687" s="9"/>
      <c r="J687" s="187">
        <f t="shared" si="176"/>
        <v>97.8</v>
      </c>
      <c r="K687" s="43"/>
      <c r="L687" s="123"/>
      <c r="M687" s="112"/>
      <c r="N687" s="43">
        <f t="shared" si="177"/>
        <v>0</v>
      </c>
      <c r="O687" s="43"/>
      <c r="P687" s="95">
        <f t="shared" si="178"/>
        <v>97.8</v>
      </c>
    </row>
    <row r="688" spans="1:16" s="1" customFormat="1">
      <c r="A688" s="327"/>
      <c r="B688" s="61" t="s">
        <v>661</v>
      </c>
      <c r="C688" s="47">
        <v>867</v>
      </c>
      <c r="D688" s="48">
        <f t="shared" si="174"/>
        <v>86.7</v>
      </c>
      <c r="E688" s="48">
        <v>7</v>
      </c>
      <c r="F688" s="48">
        <v>30</v>
      </c>
      <c r="G688" s="49">
        <f t="shared" si="175"/>
        <v>123.7</v>
      </c>
      <c r="H688" s="49"/>
      <c r="I688" s="180"/>
      <c r="J688" s="127">
        <f t="shared" si="176"/>
        <v>123.7</v>
      </c>
      <c r="K688" s="208">
        <v>-4.7</v>
      </c>
      <c r="L688" s="140"/>
      <c r="M688" s="107"/>
      <c r="N688" s="49">
        <f t="shared" si="177"/>
        <v>0</v>
      </c>
      <c r="O688" s="49"/>
      <c r="P688" s="123">
        <f t="shared" si="178"/>
        <v>119</v>
      </c>
    </row>
    <row r="689" spans="1:16" s="1" customFormat="1">
      <c r="A689" s="195"/>
      <c r="B689" s="76" t="s">
        <v>662</v>
      </c>
      <c r="C689" s="69">
        <v>773</v>
      </c>
      <c r="D689" s="70">
        <f t="shared" si="174"/>
        <v>77.3</v>
      </c>
      <c r="E689" s="70">
        <v>7</v>
      </c>
      <c r="F689" s="70">
        <v>30</v>
      </c>
      <c r="G689" s="54">
        <f t="shared" si="175"/>
        <v>114.3</v>
      </c>
      <c r="H689" s="54"/>
      <c r="I689" s="159"/>
      <c r="J689" s="130">
        <f t="shared" si="176"/>
        <v>114.3</v>
      </c>
      <c r="K689" s="54"/>
      <c r="L689" s="95"/>
      <c r="M689" s="156"/>
      <c r="N689" s="54">
        <f t="shared" si="177"/>
        <v>0</v>
      </c>
      <c r="O689" s="54"/>
      <c r="P689" s="95">
        <f t="shared" si="178"/>
        <v>114.3</v>
      </c>
    </row>
    <row r="690" spans="1:16" s="1" customFormat="1">
      <c r="A690" s="23"/>
      <c r="B690" s="41" t="s">
        <v>663</v>
      </c>
      <c r="C690" s="34">
        <v>767</v>
      </c>
      <c r="D690" s="35">
        <f>(SUM(C690:C691))*0.1</f>
        <v>96.7</v>
      </c>
      <c r="E690" s="35">
        <v>7</v>
      </c>
      <c r="F690" s="35">
        <v>30</v>
      </c>
      <c r="G690" s="36">
        <f>SUM(D690:F691)</f>
        <v>133.69999999999999</v>
      </c>
      <c r="H690" s="36">
        <v>150</v>
      </c>
      <c r="I690" s="257">
        <v>45792</v>
      </c>
      <c r="J690" s="147">
        <f>SUM(G690-H690)-H691</f>
        <v>-16.3</v>
      </c>
      <c r="K690" s="120">
        <v>-38.24</v>
      </c>
      <c r="L690" s="111"/>
      <c r="M690" s="309"/>
      <c r="N690" s="36">
        <f t="shared" si="177"/>
        <v>0</v>
      </c>
      <c r="O690" s="36"/>
      <c r="P690" s="302">
        <f>SUM(J690:O691)</f>
        <v>-54.54</v>
      </c>
    </row>
    <row r="691" spans="1:16" s="1" customFormat="1">
      <c r="A691" s="44"/>
      <c r="B691" s="194"/>
      <c r="C691" s="38">
        <v>200</v>
      </c>
      <c r="D691" s="39"/>
      <c r="E691" s="39"/>
      <c r="F691" s="39"/>
      <c r="G691" s="40"/>
      <c r="H691" s="40"/>
      <c r="I691" s="345"/>
      <c r="J691" s="147"/>
      <c r="K691" s="120"/>
      <c r="L691" s="111"/>
      <c r="M691" s="309"/>
      <c r="N691" s="36"/>
      <c r="O691" s="36"/>
      <c r="P691" s="152"/>
    </row>
    <row r="692" spans="1:16" s="1" customFormat="1">
      <c r="A692" s="196"/>
      <c r="B692" s="71" t="s">
        <v>664</v>
      </c>
      <c r="C692" s="22">
        <v>600</v>
      </c>
      <c r="D692" s="42">
        <f>SUM(C692*0.1)</f>
        <v>60</v>
      </c>
      <c r="E692" s="42">
        <v>7</v>
      </c>
      <c r="F692" s="42">
        <v>30</v>
      </c>
      <c r="G692" s="43">
        <f>SUM(D692:F692)</f>
        <v>97</v>
      </c>
      <c r="H692" s="43"/>
      <c r="I692" s="9"/>
      <c r="J692" s="127">
        <f>SUM(G692-H692)</f>
        <v>97</v>
      </c>
      <c r="K692" s="49"/>
      <c r="L692" s="141"/>
      <c r="M692" s="107"/>
      <c r="N692" s="49">
        <f>SUM(G692*M692*0.0003)</f>
        <v>0</v>
      </c>
      <c r="O692" s="49"/>
      <c r="P692" s="95">
        <f>SUM(J692:O692)</f>
        <v>97</v>
      </c>
    </row>
    <row r="693" spans="1:16" s="1" customFormat="1">
      <c r="A693" s="23"/>
      <c r="B693" s="62" t="s">
        <v>665</v>
      </c>
      <c r="C693" s="47">
        <v>600</v>
      </c>
      <c r="D693" s="48">
        <f>(SUM(C693:C694))*0.1</f>
        <v>90</v>
      </c>
      <c r="E693" s="48">
        <v>7</v>
      </c>
      <c r="F693" s="48">
        <v>45</v>
      </c>
      <c r="G693" s="49">
        <f>SUM(D693:F694)-90</f>
        <v>52</v>
      </c>
      <c r="H693" s="49"/>
      <c r="I693" s="126"/>
      <c r="J693" s="127">
        <f>SUM(G693-H693)-H694</f>
        <v>52</v>
      </c>
      <c r="K693" s="208">
        <v>-2.44</v>
      </c>
      <c r="L693" s="140"/>
      <c r="M693" s="128"/>
      <c r="N693" s="49">
        <f>SUM(G693*M693*0.0003)</f>
        <v>0</v>
      </c>
      <c r="O693" s="49"/>
      <c r="P693" s="123">
        <f>SUM(J693:O694)</f>
        <v>49.56</v>
      </c>
    </row>
    <row r="694" spans="1:16" s="1" customFormat="1">
      <c r="A694" s="32"/>
      <c r="B694" s="66" t="s">
        <v>666</v>
      </c>
      <c r="C694" s="82">
        <v>300</v>
      </c>
      <c r="D694" s="58"/>
      <c r="E694" s="58"/>
      <c r="F694" s="58"/>
      <c r="G694" s="60"/>
      <c r="H694" s="60"/>
      <c r="I694" s="183"/>
      <c r="J694" s="266"/>
      <c r="K694" s="178"/>
      <c r="L694" s="136"/>
      <c r="M694" s="174"/>
      <c r="N694" s="60"/>
      <c r="O694" s="60"/>
      <c r="P694" s="125"/>
    </row>
    <row r="695" spans="1:16" s="1" customFormat="1">
      <c r="A695" s="23"/>
      <c r="B695" s="4" t="s">
        <v>667</v>
      </c>
      <c r="C695" s="22">
        <v>630</v>
      </c>
      <c r="D695" s="42">
        <f>(SUM(C695:C696))*0.1</f>
        <v>123</v>
      </c>
      <c r="E695" s="42">
        <v>7</v>
      </c>
      <c r="F695" s="42">
        <v>60</v>
      </c>
      <c r="G695" s="43">
        <f>SUM(D695:F696)-120</f>
        <v>70</v>
      </c>
      <c r="H695" s="43"/>
      <c r="I695" s="98"/>
      <c r="J695" s="119">
        <f>SUM(G695-H695)</f>
        <v>70</v>
      </c>
      <c r="K695" s="36">
        <v>74.5</v>
      </c>
      <c r="L695" s="346">
        <v>3.15</v>
      </c>
      <c r="M695" s="124"/>
      <c r="N695" s="43">
        <f>SUM(J695*M695*0.0003)</f>
        <v>0</v>
      </c>
      <c r="O695" s="43"/>
      <c r="P695" s="123">
        <f>SUM(J695:O696)</f>
        <v>70</v>
      </c>
    </row>
    <row r="696" spans="1:16" s="1" customFormat="1">
      <c r="A696" s="44"/>
      <c r="B696" s="57" t="s">
        <v>668</v>
      </c>
      <c r="C696" s="82">
        <v>600</v>
      </c>
      <c r="D696" s="58"/>
      <c r="E696" s="58"/>
      <c r="F696" s="58"/>
      <c r="G696" s="60"/>
      <c r="H696" s="60"/>
      <c r="I696" s="285">
        <v>45686</v>
      </c>
      <c r="J696" s="119"/>
      <c r="K696" s="36">
        <v>-74.5</v>
      </c>
      <c r="L696" s="111">
        <v>-3.15</v>
      </c>
      <c r="M696" s="124"/>
      <c r="N696" s="43"/>
      <c r="O696" s="43"/>
      <c r="P696" s="125"/>
    </row>
    <row r="697" spans="1:16" s="1" customFormat="1">
      <c r="A697" s="32"/>
      <c r="B697" s="47" t="s">
        <v>669</v>
      </c>
      <c r="C697" s="47">
        <v>700</v>
      </c>
      <c r="D697" s="48">
        <f>(SUM(C697:C699))*0.1</f>
        <v>190</v>
      </c>
      <c r="E697" s="48">
        <v>7</v>
      </c>
      <c r="F697" s="48">
        <v>90</v>
      </c>
      <c r="G697" s="49">
        <f>SUM(D697:F698)</f>
        <v>287</v>
      </c>
      <c r="H697" s="49"/>
      <c r="I697" s="180"/>
      <c r="J697" s="127">
        <f>SUM(G697-H697)</f>
        <v>287</v>
      </c>
      <c r="K697" s="49"/>
      <c r="L697" s="141"/>
      <c r="M697" s="107"/>
      <c r="N697" s="49">
        <f>SUM(G697*M697*0.0003)</f>
        <v>0</v>
      </c>
      <c r="O697" s="49"/>
      <c r="P697" s="123">
        <f>SUM(J697:O699)</f>
        <v>287</v>
      </c>
    </row>
    <row r="698" spans="1:16" s="1" customFormat="1">
      <c r="A698" s="32"/>
      <c r="B698" s="22" t="s">
        <v>670</v>
      </c>
      <c r="C698" s="22">
        <v>600</v>
      </c>
      <c r="D698" s="42"/>
      <c r="E698" s="42"/>
      <c r="F698" s="42"/>
      <c r="G698" s="43"/>
      <c r="H698" s="43"/>
      <c r="I698" s="9"/>
      <c r="J698" s="153"/>
      <c r="K698" s="73"/>
      <c r="L698" s="158"/>
      <c r="M698" s="112"/>
      <c r="N698" s="73"/>
      <c r="O698" s="73"/>
      <c r="P698" s="158"/>
    </row>
    <row r="699" spans="1:16" s="1" customFormat="1">
      <c r="A699" s="44"/>
      <c r="B699" s="22" t="s">
        <v>671</v>
      </c>
      <c r="C699" s="22">
        <v>600</v>
      </c>
      <c r="D699" s="42"/>
      <c r="E699" s="42"/>
      <c r="F699" s="42"/>
      <c r="G699" s="43"/>
      <c r="H699" s="43"/>
      <c r="I699" s="9"/>
      <c r="J699" s="153"/>
      <c r="K699" s="73"/>
      <c r="L699" s="158"/>
      <c r="M699" s="112"/>
      <c r="N699" s="73"/>
      <c r="O699" s="73"/>
      <c r="P699" s="158"/>
    </row>
    <row r="700" spans="1:16" s="1" customFormat="1" ht="12" customHeight="1">
      <c r="A700" s="196"/>
      <c r="B700" s="91" t="s">
        <v>672</v>
      </c>
      <c r="C700" s="69">
        <v>809</v>
      </c>
      <c r="D700" s="53">
        <f>SUM(C700*0.1)+7</f>
        <v>87.9</v>
      </c>
      <c r="E700" s="53"/>
      <c r="F700" s="70">
        <v>30</v>
      </c>
      <c r="G700" s="54">
        <f>SUM(D700:F700)</f>
        <v>117.9</v>
      </c>
      <c r="H700" s="54"/>
      <c r="I700" s="159"/>
      <c r="J700" s="130">
        <f>SUM(G700-H700)</f>
        <v>117.9</v>
      </c>
      <c r="K700" s="78"/>
      <c r="L700" s="95"/>
      <c r="M700" s="133"/>
      <c r="N700" s="54">
        <f>SUM(G700*M700*0.0003)</f>
        <v>0</v>
      </c>
      <c r="O700" s="54"/>
      <c r="P700" s="95">
        <f>SUM(J700:O700)</f>
        <v>117.9</v>
      </c>
    </row>
    <row r="701" spans="1:16" s="1" customFormat="1">
      <c r="A701" s="23"/>
      <c r="B701" s="4" t="s">
        <v>673</v>
      </c>
      <c r="C701" s="22">
        <v>601</v>
      </c>
      <c r="D701" s="42">
        <f>(SUM(C701:C702))*0.1</f>
        <v>138.4</v>
      </c>
      <c r="E701" s="42">
        <v>7</v>
      </c>
      <c r="F701" s="42">
        <v>60</v>
      </c>
      <c r="G701" s="43">
        <f>SUM(D701:F702)</f>
        <v>205.4</v>
      </c>
      <c r="H701" s="43"/>
      <c r="I701" s="9"/>
      <c r="J701" s="153">
        <f>SUM(G701-H701)-H702</f>
        <v>205.4</v>
      </c>
      <c r="K701" s="43"/>
      <c r="L701" s="123"/>
      <c r="M701" s="112"/>
      <c r="N701" s="43">
        <f>SUM(G701*M701*0.0003)</f>
        <v>0</v>
      </c>
      <c r="O701" s="43"/>
      <c r="P701" s="123">
        <f>SUM(J701:O702)</f>
        <v>205.4</v>
      </c>
    </row>
    <row r="702" spans="1:16" s="1" customFormat="1">
      <c r="A702" s="44"/>
      <c r="B702" s="4" t="s">
        <v>674</v>
      </c>
      <c r="C702" s="4">
        <v>783</v>
      </c>
      <c r="D702" s="42"/>
      <c r="E702" s="42"/>
      <c r="F702" s="43"/>
      <c r="G702" s="43"/>
      <c r="H702" s="43"/>
      <c r="I702" s="9"/>
      <c r="J702" s="153"/>
      <c r="K702" s="43"/>
      <c r="L702" s="123"/>
      <c r="M702" s="124"/>
      <c r="N702" s="43"/>
      <c r="O702" s="43"/>
      <c r="P702" s="125"/>
    </row>
    <row r="703" spans="1:16" s="1" customFormat="1">
      <c r="A703" s="197"/>
      <c r="B703" s="77" t="s">
        <v>675</v>
      </c>
      <c r="C703" s="52">
        <v>852</v>
      </c>
      <c r="D703" s="53">
        <f>SUM(C703*0.1)</f>
        <v>85.2</v>
      </c>
      <c r="E703" s="53">
        <v>7</v>
      </c>
      <c r="F703" s="53">
        <v>30</v>
      </c>
      <c r="G703" s="54">
        <f>SUM(D703:F703)</f>
        <v>122.2</v>
      </c>
      <c r="H703" s="54"/>
      <c r="I703" s="159"/>
      <c r="J703" s="130">
        <f t="shared" ref="J703:J708" si="179">SUM(G703-H703)</f>
        <v>122.2</v>
      </c>
      <c r="K703" s="54"/>
      <c r="L703" s="165">
        <v>0.26</v>
      </c>
      <c r="M703" s="156"/>
      <c r="N703" s="54">
        <f>SUM(G703*M703*0.0003)</f>
        <v>0</v>
      </c>
      <c r="O703" s="54"/>
      <c r="P703" s="95">
        <f>SUM(J703:O703)</f>
        <v>122.46</v>
      </c>
    </row>
    <row r="704" spans="1:16" s="1" customFormat="1">
      <c r="A704" s="327"/>
      <c r="B704" s="236" t="s">
        <v>676</v>
      </c>
      <c r="C704" s="22">
        <v>809</v>
      </c>
      <c r="D704" s="42">
        <f>SUM(C704*0.1)</f>
        <v>80.900000000000006</v>
      </c>
      <c r="E704" s="42">
        <v>7</v>
      </c>
      <c r="F704" s="42">
        <v>30</v>
      </c>
      <c r="G704" s="43">
        <f>SUM(D704:F704)</f>
        <v>117.9</v>
      </c>
      <c r="H704" s="43"/>
      <c r="I704" s="157"/>
      <c r="J704" s="153">
        <f t="shared" si="179"/>
        <v>117.9</v>
      </c>
      <c r="K704" s="120">
        <v>-0.96</v>
      </c>
      <c r="L704" s="123"/>
      <c r="M704" s="124"/>
      <c r="N704" s="43">
        <f>SUM(G704*M704*0.0003)</f>
        <v>0</v>
      </c>
      <c r="O704" s="43"/>
      <c r="P704" s="95">
        <f>SUM(J704:O704)</f>
        <v>116.94</v>
      </c>
    </row>
    <row r="705" spans="1:17" s="1" customFormat="1">
      <c r="A705" s="327"/>
      <c r="B705" s="191" t="s">
        <v>677</v>
      </c>
      <c r="C705" s="47">
        <v>813</v>
      </c>
      <c r="D705" s="48">
        <f>SUM(C705*0.1)</f>
        <v>81.3</v>
      </c>
      <c r="E705" s="48">
        <v>7</v>
      </c>
      <c r="F705" s="48">
        <v>30</v>
      </c>
      <c r="G705" s="49">
        <f>SUM(D705:F705)</f>
        <v>118.3</v>
      </c>
      <c r="H705" s="49"/>
      <c r="I705" s="180"/>
      <c r="J705" s="127">
        <f t="shared" si="179"/>
        <v>118.3</v>
      </c>
      <c r="K705" s="259">
        <v>-0.38</v>
      </c>
      <c r="L705" s="140"/>
      <c r="M705" s="186"/>
      <c r="N705" s="49">
        <f>SUM(G705*M705*0.0003)</f>
        <v>0</v>
      </c>
      <c r="O705" s="84"/>
      <c r="P705" s="95">
        <f>SUM(J705:O705)</f>
        <v>117.92</v>
      </c>
    </row>
    <row r="706" spans="1:17" s="1" customFormat="1">
      <c r="A706" s="327"/>
      <c r="B706" s="76" t="s">
        <v>678</v>
      </c>
      <c r="C706" s="69">
        <v>626</v>
      </c>
      <c r="D706" s="53">
        <f>SUM(C706*0.1)</f>
        <v>62.6</v>
      </c>
      <c r="E706" s="53">
        <v>7</v>
      </c>
      <c r="F706" s="70">
        <v>30</v>
      </c>
      <c r="G706" s="54">
        <f>SUM(D706:F706)</f>
        <v>99.6</v>
      </c>
      <c r="H706" s="54"/>
      <c r="I706" s="159"/>
      <c r="J706" s="130">
        <f t="shared" si="179"/>
        <v>99.6</v>
      </c>
      <c r="K706" s="54"/>
      <c r="L706" s="95"/>
      <c r="M706" s="133"/>
      <c r="N706" s="54">
        <f>SUM(G706*M706*0.0003)</f>
        <v>0</v>
      </c>
      <c r="O706" s="54"/>
      <c r="P706" s="95">
        <f>SUM(J706:O706)</f>
        <v>99.6</v>
      </c>
    </row>
    <row r="707" spans="1:17" s="1" customFormat="1">
      <c r="A707" s="195"/>
      <c r="B707" s="56" t="s">
        <v>679</v>
      </c>
      <c r="C707" s="57">
        <v>600</v>
      </c>
      <c r="D707" s="58">
        <f>SUM(C707*0.1)</f>
        <v>60</v>
      </c>
      <c r="E707" s="58">
        <v>7</v>
      </c>
      <c r="F707" s="58">
        <v>30</v>
      </c>
      <c r="G707" s="59">
        <f>SUM(D707:F707)</f>
        <v>97</v>
      </c>
      <c r="H707" s="262"/>
      <c r="I707" s="138"/>
      <c r="J707" s="171">
        <f t="shared" si="179"/>
        <v>97</v>
      </c>
      <c r="K707" s="262"/>
      <c r="L707" s="125"/>
      <c r="M707" s="117"/>
      <c r="N707" s="262">
        <f>SUM(J707*M707*0.0003)</f>
        <v>0</v>
      </c>
      <c r="O707" s="262"/>
      <c r="P707" s="95">
        <f>SUM(J707:O707)</f>
        <v>97</v>
      </c>
    </row>
    <row r="708" spans="1:17" s="1" customFormat="1">
      <c r="A708" s="23"/>
      <c r="B708" s="33" t="s">
        <v>680</v>
      </c>
      <c r="C708" s="22">
        <v>600</v>
      </c>
      <c r="D708" s="42">
        <f>(SUM(C708:C709))*0.1</f>
        <v>90</v>
      </c>
      <c r="E708" s="42">
        <v>7</v>
      </c>
      <c r="F708" s="42">
        <v>45</v>
      </c>
      <c r="G708" s="43">
        <f>SUM(D708:F709)</f>
        <v>142</v>
      </c>
      <c r="H708" s="43"/>
      <c r="I708" s="9"/>
      <c r="J708" s="153">
        <f t="shared" si="179"/>
        <v>142</v>
      </c>
      <c r="K708" s="228">
        <v>0.19</v>
      </c>
      <c r="L708" s="113">
        <v>2.44</v>
      </c>
      <c r="M708" s="112"/>
      <c r="N708" s="43">
        <f>SUM(J708*M708*0.0003)</f>
        <v>0</v>
      </c>
      <c r="O708" s="43"/>
      <c r="P708" s="123">
        <f>SUM(J708:O709)</f>
        <v>144.63</v>
      </c>
    </row>
    <row r="709" spans="1:17" s="1" customFormat="1">
      <c r="A709" s="44"/>
      <c r="B709" s="33" t="s">
        <v>666</v>
      </c>
      <c r="C709" s="4">
        <v>300</v>
      </c>
      <c r="D709" s="42"/>
      <c r="E709" s="42"/>
      <c r="F709" s="72"/>
      <c r="G709" s="72"/>
      <c r="H709" s="73"/>
      <c r="I709" s="157"/>
      <c r="J709" s="153"/>
      <c r="K709" s="213"/>
      <c r="L709" s="164"/>
      <c r="M709" s="112"/>
      <c r="N709" s="73"/>
      <c r="O709" s="73"/>
      <c r="P709" s="125"/>
    </row>
    <row r="710" spans="1:17" s="1" customFormat="1">
      <c r="A710" s="197"/>
      <c r="B710" s="61" t="s">
        <v>681</v>
      </c>
      <c r="C710" s="47">
        <v>605</v>
      </c>
      <c r="D710" s="48">
        <f>SUM(C710*0.1)</f>
        <v>60.5</v>
      </c>
      <c r="E710" s="48">
        <v>7</v>
      </c>
      <c r="F710" s="48">
        <v>30</v>
      </c>
      <c r="G710" s="49">
        <f>SUM(D710:F710)</f>
        <v>97.5</v>
      </c>
      <c r="H710" s="49"/>
      <c r="I710" s="180"/>
      <c r="J710" s="127">
        <f>SUM(G710-H710)</f>
        <v>97.5</v>
      </c>
      <c r="K710" s="84"/>
      <c r="L710" s="140"/>
      <c r="M710" s="186"/>
      <c r="N710" s="49">
        <f>SUM(G710*M710*0.0003)</f>
        <v>0</v>
      </c>
      <c r="O710" s="49"/>
      <c r="P710" s="95">
        <f>SUM(J710:O710)</f>
        <v>97.5</v>
      </c>
    </row>
    <row r="711" spans="1:17" s="1" customFormat="1" ht="12.75" customHeight="1">
      <c r="A711" s="195"/>
      <c r="B711" s="77" t="s">
        <v>682</v>
      </c>
      <c r="C711" s="52">
        <v>1089</v>
      </c>
      <c r="D711" s="53">
        <f>(SUM(C711:C711))*0.1</f>
        <v>108.9</v>
      </c>
      <c r="E711" s="53">
        <v>7</v>
      </c>
      <c r="F711" s="53">
        <v>30</v>
      </c>
      <c r="G711" s="54">
        <f>SUM(D711:F711)</f>
        <v>145.9</v>
      </c>
      <c r="H711" s="54"/>
      <c r="I711" s="129"/>
      <c r="J711" s="130">
        <f>SUM(G711-H711)</f>
        <v>145.9</v>
      </c>
      <c r="K711" s="78"/>
      <c r="L711" s="161">
        <v>1.49</v>
      </c>
      <c r="M711" s="133"/>
      <c r="N711" s="54">
        <f>SUM(G711*M711*0.0003)</f>
        <v>0</v>
      </c>
      <c r="O711" s="54"/>
      <c r="P711" s="95">
        <f>SUM(J711:O711)</f>
        <v>147.38999999999999</v>
      </c>
      <c r="Q711" s="353"/>
    </row>
    <row r="712" spans="1:17" s="1" customFormat="1">
      <c r="A712" s="23"/>
      <c r="B712" s="22" t="s">
        <v>683</v>
      </c>
      <c r="C712" s="22">
        <v>640</v>
      </c>
      <c r="D712" s="42">
        <f>(SUM(C712:C713))*0.1</f>
        <v>127</v>
      </c>
      <c r="E712" s="42">
        <v>7</v>
      </c>
      <c r="F712" s="42">
        <v>60</v>
      </c>
      <c r="G712" s="43">
        <f>SUM(D712:F713)</f>
        <v>194</v>
      </c>
      <c r="H712" s="43"/>
      <c r="I712" s="98"/>
      <c r="J712" s="119">
        <f>SUM(G712-H712)</f>
        <v>194</v>
      </c>
      <c r="K712" s="43"/>
      <c r="L712" s="123"/>
      <c r="M712" s="154"/>
      <c r="N712" s="43">
        <f>SUM(G712*M712*0.0003)</f>
        <v>0</v>
      </c>
      <c r="O712" s="43"/>
      <c r="P712" s="123">
        <f>SUM(J712:O713)</f>
        <v>194</v>
      </c>
    </row>
    <row r="713" spans="1:17" s="1" customFormat="1">
      <c r="A713" s="44"/>
      <c r="B713" s="22" t="s">
        <v>684</v>
      </c>
      <c r="C713" s="22">
        <v>630</v>
      </c>
      <c r="D713" s="42"/>
      <c r="E713" s="42"/>
      <c r="F713" s="42"/>
      <c r="G713" s="43"/>
      <c r="H713" s="43"/>
      <c r="I713" s="157"/>
      <c r="J713" s="349"/>
      <c r="K713" s="43"/>
      <c r="L713" s="123"/>
      <c r="M713" s="154"/>
      <c r="N713" s="43"/>
      <c r="O713" s="43"/>
      <c r="P713" s="125"/>
    </row>
    <row r="714" spans="1:17" s="1" customFormat="1">
      <c r="A714" s="44"/>
      <c r="B714" s="77" t="s">
        <v>685</v>
      </c>
      <c r="C714" s="69">
        <v>890</v>
      </c>
      <c r="D714" s="70">
        <f t="shared" ref="D714:D726" si="180">SUM(C714*0.1)</f>
        <v>89</v>
      </c>
      <c r="E714" s="70">
        <v>7</v>
      </c>
      <c r="F714" s="70">
        <v>30</v>
      </c>
      <c r="G714" s="54">
        <f t="shared" ref="G714:G726" si="181">SUM(D714:F714)</f>
        <v>126</v>
      </c>
      <c r="H714" s="54"/>
      <c r="I714" s="159"/>
      <c r="J714" s="130">
        <f t="shared" ref="J714:J727" si="182">SUM(G714-H714)</f>
        <v>126</v>
      </c>
      <c r="K714" s="54"/>
      <c r="L714" s="161">
        <v>4.12</v>
      </c>
      <c r="M714" s="156"/>
      <c r="N714" s="54">
        <f>SUM(G714*M714*0.0003)</f>
        <v>0</v>
      </c>
      <c r="O714" s="54"/>
      <c r="P714" s="95">
        <f t="shared" ref="P714:P726" si="183">SUM(J714:O714)</f>
        <v>130.12</v>
      </c>
    </row>
    <row r="715" spans="1:17" s="1" customFormat="1">
      <c r="A715" s="203"/>
      <c r="B715" s="236" t="s">
        <v>686</v>
      </c>
      <c r="C715" s="22">
        <v>850</v>
      </c>
      <c r="D715" s="42">
        <f t="shared" si="180"/>
        <v>85</v>
      </c>
      <c r="E715" s="42">
        <v>7</v>
      </c>
      <c r="F715" s="42">
        <v>30</v>
      </c>
      <c r="G715" s="43">
        <f t="shared" si="181"/>
        <v>122</v>
      </c>
      <c r="H715" s="43"/>
      <c r="I715" s="9"/>
      <c r="J715" s="153">
        <f t="shared" si="182"/>
        <v>122</v>
      </c>
      <c r="K715" s="120">
        <v>-11.7</v>
      </c>
      <c r="L715" s="123"/>
      <c r="M715" s="112"/>
      <c r="N715" s="43">
        <f>SUM((G715+K715)*M715*0.0003)</f>
        <v>0</v>
      </c>
      <c r="O715" s="43"/>
      <c r="P715" s="95">
        <f t="shared" si="183"/>
        <v>110.3</v>
      </c>
    </row>
    <row r="716" spans="1:17" s="1" customFormat="1">
      <c r="A716" s="203"/>
      <c r="B716" s="76" t="s">
        <v>687</v>
      </c>
      <c r="C716" s="52">
        <v>905</v>
      </c>
      <c r="D716" s="53">
        <f t="shared" si="180"/>
        <v>90.5</v>
      </c>
      <c r="E716" s="53">
        <v>7</v>
      </c>
      <c r="F716" s="53">
        <v>30</v>
      </c>
      <c r="G716" s="54">
        <f t="shared" si="181"/>
        <v>127.5</v>
      </c>
      <c r="H716" s="54"/>
      <c r="I716" s="159"/>
      <c r="J716" s="130">
        <f t="shared" si="182"/>
        <v>127.5</v>
      </c>
      <c r="K716" s="54"/>
      <c r="L716" s="95"/>
      <c r="M716" s="156"/>
      <c r="N716" s="54">
        <f>SUM((G716+K716)*M716*0.0003)</f>
        <v>0</v>
      </c>
      <c r="O716" s="54"/>
      <c r="P716" s="95">
        <f t="shared" si="183"/>
        <v>127.5</v>
      </c>
    </row>
    <row r="717" spans="1:17" s="1" customFormat="1">
      <c r="A717" s="203"/>
      <c r="B717" s="71" t="s">
        <v>688</v>
      </c>
      <c r="C717" s="4">
        <v>737</v>
      </c>
      <c r="D717" s="42">
        <f t="shared" si="180"/>
        <v>73.7</v>
      </c>
      <c r="E717" s="42">
        <v>7</v>
      </c>
      <c r="F717" s="43">
        <v>30</v>
      </c>
      <c r="G717" s="43">
        <f t="shared" si="181"/>
        <v>110.7</v>
      </c>
      <c r="H717" s="43"/>
      <c r="I717" s="9"/>
      <c r="J717" s="153">
        <f t="shared" si="182"/>
        <v>110.7</v>
      </c>
      <c r="K717" s="182"/>
      <c r="L717" s="137"/>
      <c r="M717" s="154"/>
      <c r="N717" s="43">
        <f>SUM(G717*M717*0.0003)</f>
        <v>0</v>
      </c>
      <c r="O717" s="43"/>
      <c r="P717" s="95">
        <f t="shared" si="183"/>
        <v>110.7</v>
      </c>
    </row>
    <row r="718" spans="1:17" s="1" customFormat="1">
      <c r="A718" s="203"/>
      <c r="B718" s="76" t="s">
        <v>689</v>
      </c>
      <c r="C718" s="52">
        <v>685</v>
      </c>
      <c r="D718" s="53">
        <f t="shared" si="180"/>
        <v>68.5</v>
      </c>
      <c r="E718" s="53">
        <v>7</v>
      </c>
      <c r="F718" s="53">
        <v>30</v>
      </c>
      <c r="G718" s="54">
        <f t="shared" si="181"/>
        <v>105.5</v>
      </c>
      <c r="H718" s="54"/>
      <c r="I718" s="159"/>
      <c r="J718" s="130">
        <f t="shared" si="182"/>
        <v>105.5</v>
      </c>
      <c r="K718" s="78"/>
      <c r="L718" s="95"/>
      <c r="M718" s="133"/>
      <c r="N718" s="54">
        <f>SUM(G718*M718*0.0003)</f>
        <v>0</v>
      </c>
      <c r="O718" s="54"/>
      <c r="P718" s="95">
        <f t="shared" si="183"/>
        <v>105.5</v>
      </c>
    </row>
    <row r="719" spans="1:17" s="1" customFormat="1">
      <c r="A719" s="203"/>
      <c r="B719" s="71" t="s">
        <v>690</v>
      </c>
      <c r="C719" s="4">
        <v>612</v>
      </c>
      <c r="D719" s="42">
        <f t="shared" si="180"/>
        <v>61.2</v>
      </c>
      <c r="E719" s="42">
        <v>7</v>
      </c>
      <c r="F719" s="42">
        <v>30</v>
      </c>
      <c r="G719" s="43">
        <f t="shared" si="181"/>
        <v>98.2</v>
      </c>
      <c r="H719" s="43"/>
      <c r="I719" s="157"/>
      <c r="J719" s="153">
        <f t="shared" si="182"/>
        <v>98.2</v>
      </c>
      <c r="K719" s="43"/>
      <c r="L719" s="123"/>
      <c r="M719" s="124"/>
      <c r="N719" s="43">
        <f t="shared" ref="N719:N727" si="184">SUM(G719*M719*0.0003)</f>
        <v>0</v>
      </c>
      <c r="O719" s="43"/>
      <c r="P719" s="95">
        <f t="shared" si="183"/>
        <v>98.2</v>
      </c>
    </row>
    <row r="720" spans="1:17" s="1" customFormat="1">
      <c r="A720" s="327"/>
      <c r="B720" s="91" t="s">
        <v>691</v>
      </c>
      <c r="C720" s="52">
        <v>606</v>
      </c>
      <c r="D720" s="53">
        <f t="shared" si="180"/>
        <v>60.6</v>
      </c>
      <c r="E720" s="53">
        <v>7</v>
      </c>
      <c r="F720" s="53">
        <v>30</v>
      </c>
      <c r="G720" s="54">
        <f t="shared" si="181"/>
        <v>97.6</v>
      </c>
      <c r="H720" s="54"/>
      <c r="I720" s="129"/>
      <c r="J720" s="130">
        <f t="shared" si="182"/>
        <v>97.6</v>
      </c>
      <c r="K720" s="54"/>
      <c r="L720" s="95"/>
      <c r="M720" s="190"/>
      <c r="N720" s="54">
        <f t="shared" si="184"/>
        <v>0</v>
      </c>
      <c r="O720" s="54"/>
      <c r="P720" s="95">
        <f t="shared" si="183"/>
        <v>97.6</v>
      </c>
    </row>
    <row r="721" spans="1:16" s="1" customFormat="1">
      <c r="A721" s="327"/>
      <c r="B721" s="71" t="s">
        <v>692</v>
      </c>
      <c r="C721" s="22">
        <v>557</v>
      </c>
      <c r="D721" s="42">
        <f t="shared" si="180"/>
        <v>55.7</v>
      </c>
      <c r="E721" s="42">
        <v>7</v>
      </c>
      <c r="F721" s="42">
        <v>30</v>
      </c>
      <c r="G721" s="43">
        <f t="shared" si="181"/>
        <v>92.7</v>
      </c>
      <c r="H721" s="43"/>
      <c r="I721" s="98"/>
      <c r="J721" s="119">
        <f t="shared" si="182"/>
        <v>92.7</v>
      </c>
      <c r="K721" s="43"/>
      <c r="L721" s="123"/>
      <c r="M721" s="154"/>
      <c r="N721" s="43">
        <f t="shared" si="184"/>
        <v>0</v>
      </c>
      <c r="O721" s="43"/>
      <c r="P721" s="95">
        <f t="shared" si="183"/>
        <v>92.7</v>
      </c>
    </row>
    <row r="722" spans="1:16" s="1" customFormat="1">
      <c r="A722" s="327"/>
      <c r="B722" s="91" t="s">
        <v>693</v>
      </c>
      <c r="C722" s="52">
        <v>590</v>
      </c>
      <c r="D722" s="53">
        <f t="shared" si="180"/>
        <v>59</v>
      </c>
      <c r="E722" s="53">
        <v>7</v>
      </c>
      <c r="F722" s="53">
        <v>30</v>
      </c>
      <c r="G722" s="54">
        <f t="shared" si="181"/>
        <v>96</v>
      </c>
      <c r="H722" s="54"/>
      <c r="I722" s="129"/>
      <c r="J722" s="130">
        <f t="shared" si="182"/>
        <v>96</v>
      </c>
      <c r="K722" s="54"/>
      <c r="L722" s="132"/>
      <c r="M722" s="133"/>
      <c r="N722" s="54">
        <f t="shared" si="184"/>
        <v>0</v>
      </c>
      <c r="O722" s="54"/>
      <c r="P722" s="95">
        <f t="shared" si="183"/>
        <v>96</v>
      </c>
    </row>
    <row r="723" spans="1:16" s="1" customFormat="1">
      <c r="A723" s="327"/>
      <c r="B723" s="71" t="s">
        <v>694</v>
      </c>
      <c r="C723" s="22">
        <v>612</v>
      </c>
      <c r="D723" s="42">
        <f t="shared" si="180"/>
        <v>61.2</v>
      </c>
      <c r="E723" s="42">
        <v>7</v>
      </c>
      <c r="F723" s="42">
        <v>30</v>
      </c>
      <c r="G723" s="43">
        <f t="shared" si="181"/>
        <v>98.2</v>
      </c>
      <c r="H723" s="43"/>
      <c r="I723" s="98"/>
      <c r="J723" s="153">
        <f t="shared" si="182"/>
        <v>98.2</v>
      </c>
      <c r="K723" s="43"/>
      <c r="L723" s="123"/>
      <c r="M723" s="124"/>
      <c r="N723" s="43">
        <f t="shared" si="184"/>
        <v>0</v>
      </c>
      <c r="O723" s="43"/>
      <c r="P723" s="95">
        <f t="shared" si="183"/>
        <v>98.2</v>
      </c>
    </row>
    <row r="724" spans="1:16" s="1" customFormat="1">
      <c r="A724" s="327"/>
      <c r="B724" s="91" t="s">
        <v>695</v>
      </c>
      <c r="C724" s="52">
        <v>600</v>
      </c>
      <c r="D724" s="53">
        <f t="shared" si="180"/>
        <v>60</v>
      </c>
      <c r="E724" s="53">
        <v>7</v>
      </c>
      <c r="F724" s="53">
        <v>30</v>
      </c>
      <c r="G724" s="54">
        <f t="shared" si="181"/>
        <v>97</v>
      </c>
      <c r="H724" s="54"/>
      <c r="I724" s="129"/>
      <c r="J724" s="160">
        <f t="shared" si="182"/>
        <v>97</v>
      </c>
      <c r="K724" s="54"/>
      <c r="L724" s="95"/>
      <c r="M724" s="133"/>
      <c r="N724" s="54">
        <f t="shared" si="184"/>
        <v>0</v>
      </c>
      <c r="O724" s="54"/>
      <c r="P724" s="95">
        <f t="shared" si="183"/>
        <v>97</v>
      </c>
    </row>
    <row r="725" spans="1:16" s="1" customFormat="1">
      <c r="A725" s="327"/>
      <c r="B725" s="89" t="s">
        <v>696</v>
      </c>
      <c r="C725" s="22">
        <v>600</v>
      </c>
      <c r="D725" s="42">
        <f t="shared" si="180"/>
        <v>60</v>
      </c>
      <c r="E725" s="42">
        <v>7</v>
      </c>
      <c r="F725" s="42">
        <v>30</v>
      </c>
      <c r="G725" s="43">
        <f t="shared" si="181"/>
        <v>97</v>
      </c>
      <c r="H725" s="43"/>
      <c r="I725" s="9"/>
      <c r="J725" s="119">
        <f t="shared" si="182"/>
        <v>97</v>
      </c>
      <c r="K725" s="43"/>
      <c r="L725" s="123"/>
      <c r="M725" s="112"/>
      <c r="N725" s="43">
        <f t="shared" si="184"/>
        <v>0</v>
      </c>
      <c r="O725" s="43"/>
      <c r="P725" s="95">
        <f t="shared" si="183"/>
        <v>97</v>
      </c>
    </row>
    <row r="726" spans="1:16" s="1" customFormat="1">
      <c r="A726" s="195"/>
      <c r="B726" s="192" t="s">
        <v>697</v>
      </c>
      <c r="C726" s="69">
        <v>600</v>
      </c>
      <c r="D726" s="53">
        <f t="shared" si="180"/>
        <v>60</v>
      </c>
      <c r="E726" s="53">
        <v>7</v>
      </c>
      <c r="F726" s="70">
        <v>30</v>
      </c>
      <c r="G726" s="70">
        <f t="shared" si="181"/>
        <v>97</v>
      </c>
      <c r="H726" s="78"/>
      <c r="I726" s="159"/>
      <c r="J726" s="160">
        <f t="shared" si="182"/>
        <v>97</v>
      </c>
      <c r="K726" s="155">
        <v>-60</v>
      </c>
      <c r="L726" s="95"/>
      <c r="M726" s="156"/>
      <c r="N726" s="54">
        <f t="shared" si="184"/>
        <v>0</v>
      </c>
      <c r="O726" s="54"/>
      <c r="P726" s="95">
        <f t="shared" si="183"/>
        <v>37</v>
      </c>
    </row>
    <row r="727" spans="1:16" s="1" customFormat="1">
      <c r="A727" s="23"/>
      <c r="B727" s="4" t="s">
        <v>698</v>
      </c>
      <c r="C727" s="22">
        <v>600</v>
      </c>
      <c r="D727" s="42">
        <f>(SUM(C727:C728))*0.1</f>
        <v>121.1</v>
      </c>
      <c r="E727" s="42">
        <v>7</v>
      </c>
      <c r="F727" s="42">
        <v>60</v>
      </c>
      <c r="G727" s="43">
        <f>SUM(D727:F728)</f>
        <v>188.1</v>
      </c>
      <c r="H727" s="43"/>
      <c r="I727" s="98"/>
      <c r="J727" s="153">
        <f t="shared" si="182"/>
        <v>188.1</v>
      </c>
      <c r="K727" s="43"/>
      <c r="L727" s="123"/>
      <c r="M727" s="154"/>
      <c r="N727" s="43">
        <f t="shared" si="184"/>
        <v>0</v>
      </c>
      <c r="O727" s="43"/>
      <c r="P727" s="123">
        <f>SUM(J727:O728)</f>
        <v>188.1</v>
      </c>
    </row>
    <row r="728" spans="1:16" s="1" customFormat="1">
      <c r="A728" s="44"/>
      <c r="B728" s="4" t="s">
        <v>699</v>
      </c>
      <c r="C728" s="22">
        <v>611</v>
      </c>
      <c r="D728" s="42"/>
      <c r="E728" s="42"/>
      <c r="F728" s="42"/>
      <c r="G728" s="43"/>
      <c r="H728" s="43"/>
      <c r="I728" s="98"/>
      <c r="J728" s="153"/>
      <c r="K728" s="43"/>
      <c r="L728" s="123"/>
      <c r="M728" s="154"/>
      <c r="N728" s="43"/>
      <c r="O728" s="43"/>
      <c r="P728" s="125"/>
    </row>
    <row r="729" spans="1:16" s="1" customFormat="1">
      <c r="A729" s="44"/>
      <c r="B729" s="191" t="s">
        <v>700</v>
      </c>
      <c r="C729" s="87">
        <v>596</v>
      </c>
      <c r="D729" s="48">
        <f>SUM(C729*0.1)</f>
        <v>59.6</v>
      </c>
      <c r="E729" s="48">
        <v>7</v>
      </c>
      <c r="F729" s="48">
        <v>30</v>
      </c>
      <c r="G729" s="49">
        <f>SUM(D729:F729)</f>
        <v>96.6</v>
      </c>
      <c r="H729" s="31">
        <v>80</v>
      </c>
      <c r="I729" s="142">
        <v>45762</v>
      </c>
      <c r="J729" s="127">
        <f>SUM(G729-H729)</f>
        <v>16.600000000000001</v>
      </c>
      <c r="K729" s="208">
        <v>-3.91</v>
      </c>
      <c r="L729" s="140"/>
      <c r="M729" s="186"/>
      <c r="N729" s="49">
        <f>SUM((G729+K729)*M729*0.0003)</f>
        <v>0</v>
      </c>
      <c r="O729" s="49"/>
      <c r="P729" s="95">
        <f>SUM(J729:O729)</f>
        <v>12.69</v>
      </c>
    </row>
    <row r="730" spans="1:16" s="1" customFormat="1">
      <c r="A730" s="23"/>
      <c r="B730" s="192" t="s">
        <v>701</v>
      </c>
      <c r="C730" s="69">
        <v>600</v>
      </c>
      <c r="D730" s="53">
        <f>SUM(C730*0.1)</f>
        <v>60</v>
      </c>
      <c r="E730" s="53">
        <v>7</v>
      </c>
      <c r="F730" s="53">
        <v>30</v>
      </c>
      <c r="G730" s="54">
        <f>SUM(D730:F730)</f>
        <v>97</v>
      </c>
      <c r="H730" s="54"/>
      <c r="I730" s="159"/>
      <c r="J730" s="160">
        <f>SUM(G730-H730)</f>
        <v>97</v>
      </c>
      <c r="K730" s="155">
        <v>-3.46</v>
      </c>
      <c r="L730" s="95"/>
      <c r="M730" s="133"/>
      <c r="N730" s="54">
        <f>SUM(G730*M730*0.0003)</f>
        <v>0</v>
      </c>
      <c r="O730" s="54"/>
      <c r="P730" s="95">
        <f>SUM(J730:O730)</f>
        <v>93.54</v>
      </c>
    </row>
    <row r="731" spans="1:16" s="1" customFormat="1">
      <c r="A731" s="23"/>
      <c r="B731" s="22" t="s">
        <v>702</v>
      </c>
      <c r="C731" s="4">
        <v>602</v>
      </c>
      <c r="D731" s="42">
        <f>(SUM(C731:C732))*0.1</f>
        <v>120.7</v>
      </c>
      <c r="E731" s="42">
        <v>7</v>
      </c>
      <c r="F731" s="72">
        <v>60</v>
      </c>
      <c r="G731" s="72">
        <f>SUM(D731:F732)</f>
        <v>187.7</v>
      </c>
      <c r="H731" s="73"/>
      <c r="I731" s="9"/>
      <c r="J731" s="153">
        <f>SUM(G731-H731)-H732</f>
        <v>187.7</v>
      </c>
      <c r="K731" s="43"/>
      <c r="L731" s="123"/>
      <c r="M731" s="124"/>
      <c r="N731" s="73">
        <f>SUM(G731*M731*0.0003)</f>
        <v>0</v>
      </c>
      <c r="O731" s="73"/>
      <c r="P731" s="123">
        <f>SUM(J731:O732)</f>
        <v>187.7</v>
      </c>
    </row>
    <row r="732" spans="1:16" s="1" customFormat="1">
      <c r="A732" s="44"/>
      <c r="B732" s="22" t="s">
        <v>703</v>
      </c>
      <c r="C732" s="4">
        <v>605</v>
      </c>
      <c r="D732" s="42"/>
      <c r="E732" s="42"/>
      <c r="F732" s="72"/>
      <c r="G732" s="72"/>
      <c r="H732" s="73"/>
      <c r="I732" s="9"/>
      <c r="J732" s="153"/>
      <c r="K732" s="73"/>
      <c r="L732" s="158"/>
      <c r="M732" s="124"/>
      <c r="N732" s="73"/>
      <c r="O732" s="73"/>
      <c r="P732" s="125"/>
    </row>
    <row r="733" spans="1:16" s="1" customFormat="1">
      <c r="A733" s="32"/>
      <c r="B733" s="77" t="s">
        <v>704</v>
      </c>
      <c r="C733" s="52">
        <v>607</v>
      </c>
      <c r="D733" s="53">
        <f>SUM(C733*0.1)</f>
        <v>60.7</v>
      </c>
      <c r="E733" s="53">
        <v>7</v>
      </c>
      <c r="F733" s="53">
        <v>30</v>
      </c>
      <c r="G733" s="54">
        <f>SUM(D733:F733)</f>
        <v>97.7</v>
      </c>
      <c r="H733" s="54"/>
      <c r="I733" s="129"/>
      <c r="J733" s="130">
        <f>SUM(G733-H733)</f>
        <v>97.7</v>
      </c>
      <c r="K733" s="54"/>
      <c r="L733" s="165">
        <v>1.58</v>
      </c>
      <c r="M733" s="133"/>
      <c r="N733" s="54">
        <f>SUM(G733*M733*0.0003)</f>
        <v>0</v>
      </c>
      <c r="O733" s="54"/>
      <c r="P733" s="95">
        <f>SUM(J733:O733)</f>
        <v>99.28</v>
      </c>
    </row>
    <row r="734" spans="1:16" s="1" customFormat="1">
      <c r="A734" s="23"/>
      <c r="B734" s="41" t="s">
        <v>705</v>
      </c>
      <c r="C734" s="22">
        <v>609</v>
      </c>
      <c r="D734" s="42">
        <f>(SUM(C734:C735))*0.1</f>
        <v>108.9</v>
      </c>
      <c r="E734" s="42">
        <v>7</v>
      </c>
      <c r="F734" s="42">
        <v>30</v>
      </c>
      <c r="G734" s="43">
        <f>SUM(D734:F735)</f>
        <v>145.9</v>
      </c>
      <c r="H734" s="43"/>
      <c r="I734" s="98"/>
      <c r="J734" s="119">
        <f>SUM(G734-H734)</f>
        <v>145.9</v>
      </c>
      <c r="K734" s="120">
        <v>-60.1</v>
      </c>
      <c r="L734" s="123"/>
      <c r="M734" s="124"/>
      <c r="N734" s="43">
        <f>SUM((G734+K734)*M734*0.0003)</f>
        <v>0</v>
      </c>
      <c r="O734" s="43"/>
      <c r="P734" s="123">
        <f>SUM(J734:O735)</f>
        <v>85.8</v>
      </c>
    </row>
    <row r="735" spans="1:16" s="1" customFormat="1">
      <c r="A735" s="44"/>
      <c r="B735" s="41"/>
      <c r="C735" s="22">
        <v>480</v>
      </c>
      <c r="D735" s="42"/>
      <c r="E735" s="42"/>
      <c r="F735" s="42"/>
      <c r="G735" s="43"/>
      <c r="H735" s="43"/>
      <c r="I735" s="98"/>
      <c r="J735" s="119"/>
      <c r="K735" s="120"/>
      <c r="L735" s="123"/>
      <c r="M735" s="124"/>
      <c r="N735" s="43"/>
      <c r="O735" s="43"/>
      <c r="P735" s="125"/>
    </row>
    <row r="736" spans="1:16" s="1" customFormat="1">
      <c r="A736" s="44"/>
      <c r="B736" s="90" t="s">
        <v>706</v>
      </c>
      <c r="C736" s="47">
        <v>680</v>
      </c>
      <c r="D736" s="48">
        <f>(SUM(C736))*0.1</f>
        <v>68</v>
      </c>
      <c r="E736" s="48">
        <v>7</v>
      </c>
      <c r="F736" s="49">
        <v>30</v>
      </c>
      <c r="G736" s="49">
        <f>SUM(D736:F736)</f>
        <v>105</v>
      </c>
      <c r="H736" s="49"/>
      <c r="I736" s="180"/>
      <c r="J736" s="127">
        <f>SUM(G736-H736)</f>
        <v>105</v>
      </c>
      <c r="K736" s="84"/>
      <c r="L736" s="176">
        <v>4.0999999999999996</v>
      </c>
      <c r="M736" s="128"/>
      <c r="N736" s="49">
        <f>SUM(G736*M736*0.0003)</f>
        <v>0</v>
      </c>
      <c r="O736" s="169"/>
      <c r="P736" s="95">
        <f t="shared" ref="P736:P754" si="185">SUM(J736:O736)</f>
        <v>109.1</v>
      </c>
    </row>
    <row r="737" spans="1:16" s="1" customFormat="1">
      <c r="A737" s="203"/>
      <c r="B737" s="51" t="s">
        <v>707</v>
      </c>
      <c r="C737" s="52">
        <v>600</v>
      </c>
      <c r="D737" s="53">
        <f t="shared" ref="D737:D754" si="186">SUM(C737*0.1)</f>
        <v>60</v>
      </c>
      <c r="E737" s="53">
        <v>7</v>
      </c>
      <c r="F737" s="53">
        <v>30</v>
      </c>
      <c r="G737" s="54">
        <f>SUM(D737:F737)</f>
        <v>97</v>
      </c>
      <c r="H737" s="54"/>
      <c r="I737" s="159"/>
      <c r="J737" s="130">
        <f t="shared" ref="J737:J746" si="187">SUM(G737-H737)</f>
        <v>97</v>
      </c>
      <c r="K737" s="131">
        <v>-2.6</v>
      </c>
      <c r="L737" s="95"/>
      <c r="M737" s="156"/>
      <c r="N737" s="54">
        <f>SUM((J737+K737)*M737*0.0003)</f>
        <v>0</v>
      </c>
      <c r="O737" s="54"/>
      <c r="P737" s="95">
        <f t="shared" si="185"/>
        <v>94.4</v>
      </c>
    </row>
    <row r="738" spans="1:16" s="1" customFormat="1">
      <c r="A738" s="23"/>
      <c r="B738" s="71" t="s">
        <v>708</v>
      </c>
      <c r="C738" s="22">
        <v>613</v>
      </c>
      <c r="D738" s="42">
        <f t="shared" si="186"/>
        <v>61.3</v>
      </c>
      <c r="E738" s="42">
        <v>7</v>
      </c>
      <c r="F738" s="42">
        <v>30</v>
      </c>
      <c r="G738" s="43">
        <f t="shared" ref="G738:G747" si="188">SUM(D738:F738)</f>
        <v>98.3</v>
      </c>
      <c r="H738" s="43"/>
      <c r="I738" s="9"/>
      <c r="J738" s="119">
        <f t="shared" si="187"/>
        <v>98.3</v>
      </c>
      <c r="K738" s="43"/>
      <c r="L738" s="123"/>
      <c r="M738" s="112"/>
      <c r="N738" s="43">
        <f>SUM(G738*M738*0.0003)</f>
        <v>0</v>
      </c>
      <c r="O738" s="43"/>
      <c r="P738" s="141">
        <f t="shared" si="185"/>
        <v>98.3</v>
      </c>
    </row>
    <row r="739" spans="1:16" s="1" customFormat="1">
      <c r="A739" s="23"/>
      <c r="B739" s="193" t="s">
        <v>709</v>
      </c>
      <c r="C739" s="29">
        <v>593</v>
      </c>
      <c r="D739" s="30">
        <f t="shared" si="186"/>
        <v>59.3</v>
      </c>
      <c r="E739" s="30">
        <v>7</v>
      </c>
      <c r="F739" s="30">
        <v>30</v>
      </c>
      <c r="G739" s="31">
        <f t="shared" si="188"/>
        <v>96.3</v>
      </c>
      <c r="H739" s="31">
        <v>97</v>
      </c>
      <c r="I739" s="252">
        <v>45793</v>
      </c>
      <c r="J739" s="143">
        <f t="shared" si="187"/>
        <v>-0.69999999999998896</v>
      </c>
      <c r="K739" s="31"/>
      <c r="L739" s="106">
        <v>0.79</v>
      </c>
      <c r="M739" s="144"/>
      <c r="N739" s="31">
        <f>SUM((G739+K739)*M739*0.0003)</f>
        <v>0</v>
      </c>
      <c r="O739" s="31"/>
      <c r="P739" s="145">
        <f>SUM(J739:O740)</f>
        <v>-0.69999999999998896</v>
      </c>
    </row>
    <row r="740" spans="1:16" s="1" customFormat="1">
      <c r="A740" s="44"/>
      <c r="B740" s="194"/>
      <c r="C740" s="38"/>
      <c r="D740" s="39"/>
      <c r="E740" s="39"/>
      <c r="F740" s="39"/>
      <c r="G740" s="40"/>
      <c r="H740" s="40"/>
      <c r="I740" s="170">
        <v>45793</v>
      </c>
      <c r="J740" s="115"/>
      <c r="K740" s="40"/>
      <c r="L740" s="116">
        <v>-0.79</v>
      </c>
      <c r="M740" s="151"/>
      <c r="N740" s="40"/>
      <c r="O740" s="40"/>
      <c r="P740" s="254"/>
    </row>
    <row r="741" spans="1:16" s="1" customFormat="1">
      <c r="A741" s="44"/>
      <c r="B741" s="237" t="s">
        <v>710</v>
      </c>
      <c r="C741" s="38">
        <v>606</v>
      </c>
      <c r="D741" s="39">
        <f t="shared" si="186"/>
        <v>60.6</v>
      </c>
      <c r="E741" s="39">
        <v>7</v>
      </c>
      <c r="F741" s="39">
        <v>30</v>
      </c>
      <c r="G741" s="40">
        <f t="shared" si="188"/>
        <v>97.6</v>
      </c>
      <c r="H741" s="40">
        <v>98</v>
      </c>
      <c r="I741" s="150">
        <v>45817</v>
      </c>
      <c r="J741" s="350">
        <f>SUM(G741-H741)</f>
        <v>-0.40000000000000602</v>
      </c>
      <c r="K741" s="178">
        <v>-1.36</v>
      </c>
      <c r="L741" s="116"/>
      <c r="M741" s="151"/>
      <c r="N741" s="40">
        <f>SUM((G741+K741)*M741*0.0003)</f>
        <v>0</v>
      </c>
      <c r="O741" s="40"/>
      <c r="P741" s="254">
        <f t="shared" si="185"/>
        <v>-1.76000000000001</v>
      </c>
    </row>
    <row r="742" spans="1:16" s="1" customFormat="1">
      <c r="A742" s="203"/>
      <c r="B742" s="71" t="s">
        <v>711</v>
      </c>
      <c r="C742" s="22">
        <v>606</v>
      </c>
      <c r="D742" s="42">
        <f t="shared" si="186"/>
        <v>60.6</v>
      </c>
      <c r="E742" s="42">
        <v>7</v>
      </c>
      <c r="F742" s="42">
        <v>30</v>
      </c>
      <c r="G742" s="43">
        <f t="shared" si="188"/>
        <v>97.6</v>
      </c>
      <c r="H742" s="43"/>
      <c r="I742" s="98"/>
      <c r="J742" s="153">
        <f t="shared" si="187"/>
        <v>97.6</v>
      </c>
      <c r="K742" s="120">
        <v>-0.87</v>
      </c>
      <c r="L742" s="123"/>
      <c r="M742" s="112"/>
      <c r="N742" s="43">
        <f>SUM(G742*M742*0.0003)</f>
        <v>0</v>
      </c>
      <c r="O742" s="43"/>
      <c r="P742" s="95">
        <f t="shared" si="185"/>
        <v>96.73</v>
      </c>
    </row>
    <row r="743" spans="1:16" s="1" customFormat="1">
      <c r="A743" s="203"/>
      <c r="B743" s="77" t="s">
        <v>712</v>
      </c>
      <c r="C743" s="52">
        <v>610</v>
      </c>
      <c r="D743" s="53">
        <f t="shared" si="186"/>
        <v>61</v>
      </c>
      <c r="E743" s="53">
        <v>7</v>
      </c>
      <c r="F743" s="53">
        <v>30</v>
      </c>
      <c r="G743" s="54">
        <f t="shared" si="188"/>
        <v>98</v>
      </c>
      <c r="H743" s="54"/>
      <c r="I743" s="129"/>
      <c r="J743" s="130">
        <f t="shared" si="187"/>
        <v>98</v>
      </c>
      <c r="K743" s="78"/>
      <c r="L743" s="161">
        <v>0.76</v>
      </c>
      <c r="M743" s="133"/>
      <c r="N743" s="54">
        <f>SUM(G743*M743*0.0003)</f>
        <v>0</v>
      </c>
      <c r="O743" s="54"/>
      <c r="P743" s="95">
        <f t="shared" si="185"/>
        <v>98.76</v>
      </c>
    </row>
    <row r="744" spans="1:16" s="1" customFormat="1">
      <c r="A744" s="203"/>
      <c r="B744" s="92" t="s">
        <v>713</v>
      </c>
      <c r="C744" s="22">
        <v>622</v>
      </c>
      <c r="D744" s="42">
        <f t="shared" si="186"/>
        <v>62.2</v>
      </c>
      <c r="E744" s="42">
        <v>7</v>
      </c>
      <c r="F744" s="42">
        <v>30</v>
      </c>
      <c r="G744" s="43">
        <f t="shared" si="188"/>
        <v>99.2</v>
      </c>
      <c r="H744" s="43"/>
      <c r="I744" s="9"/>
      <c r="J744" s="119">
        <f t="shared" si="187"/>
        <v>99.2</v>
      </c>
      <c r="K744" s="120">
        <v>-1.62</v>
      </c>
      <c r="L744" s="123"/>
      <c r="M744" s="154"/>
      <c r="N744" s="43">
        <f>SUM(G744*M744*0.0003)</f>
        <v>0</v>
      </c>
      <c r="O744" s="43"/>
      <c r="P744" s="95">
        <f t="shared" si="185"/>
        <v>97.58</v>
      </c>
    </row>
    <row r="745" spans="1:16" s="1" customFormat="1">
      <c r="A745" s="203"/>
      <c r="B745" s="347" t="s">
        <v>714</v>
      </c>
      <c r="C745" s="204">
        <v>600</v>
      </c>
      <c r="D745" s="205">
        <f t="shared" si="186"/>
        <v>60</v>
      </c>
      <c r="E745" s="205">
        <v>7</v>
      </c>
      <c r="F745" s="205">
        <v>30</v>
      </c>
      <c r="G745" s="231">
        <f t="shared" si="188"/>
        <v>97</v>
      </c>
      <c r="H745" s="348">
        <v>97</v>
      </c>
      <c r="I745" s="351">
        <v>45822</v>
      </c>
      <c r="J745" s="279">
        <f t="shared" si="187"/>
        <v>0</v>
      </c>
      <c r="K745" s="207"/>
      <c r="L745" s="324"/>
      <c r="M745" s="307"/>
      <c r="N745" s="231">
        <f>SUM(G745*M745*0.0003)</f>
        <v>0</v>
      </c>
      <c r="O745" s="348"/>
      <c r="P745" s="163">
        <f t="shared" si="185"/>
        <v>0</v>
      </c>
    </row>
    <row r="746" spans="1:16" s="1" customFormat="1">
      <c r="A746" s="203"/>
      <c r="B746" s="236" t="s">
        <v>715</v>
      </c>
      <c r="C746" s="34">
        <v>600</v>
      </c>
      <c r="D746" s="35">
        <f t="shared" si="186"/>
        <v>60</v>
      </c>
      <c r="E746" s="35">
        <v>7</v>
      </c>
      <c r="F746" s="35">
        <v>30</v>
      </c>
      <c r="G746" s="310">
        <f t="shared" si="188"/>
        <v>97</v>
      </c>
      <c r="H746" s="36">
        <v>120</v>
      </c>
      <c r="I746" s="146">
        <v>45792</v>
      </c>
      <c r="J746" s="147">
        <f t="shared" si="187"/>
        <v>-23</v>
      </c>
      <c r="K746" s="120">
        <v>-8.8000000000000007</v>
      </c>
      <c r="L746" s="111"/>
      <c r="M746" s="284"/>
      <c r="N746" s="36">
        <f>SUM(G746*M746*0.0003)</f>
        <v>0</v>
      </c>
      <c r="O746" s="36"/>
      <c r="P746" s="179">
        <f t="shared" si="185"/>
        <v>-31.8</v>
      </c>
    </row>
    <row r="747" spans="1:16" s="1" customFormat="1">
      <c r="A747" s="203"/>
      <c r="B747" s="51" t="s">
        <v>716</v>
      </c>
      <c r="C747" s="69">
        <v>603</v>
      </c>
      <c r="D747" s="53">
        <f t="shared" si="186"/>
        <v>60.3</v>
      </c>
      <c r="E747" s="53">
        <v>7</v>
      </c>
      <c r="F747" s="53">
        <v>30</v>
      </c>
      <c r="G747" s="54">
        <f t="shared" si="188"/>
        <v>97.3</v>
      </c>
      <c r="H747" s="235"/>
      <c r="I747" s="129"/>
      <c r="J747" s="130">
        <f t="shared" ref="J747:J754" si="189">SUM(G747-H747)</f>
        <v>97.3</v>
      </c>
      <c r="K747" s="131">
        <v>-3.53</v>
      </c>
      <c r="L747" s="352"/>
      <c r="M747" s="190"/>
      <c r="N747" s="235">
        <f>SUM((G747+K747)*M747*0.0003)</f>
        <v>0</v>
      </c>
      <c r="O747" s="235"/>
      <c r="P747" s="95">
        <f t="shared" si="185"/>
        <v>93.77</v>
      </c>
    </row>
    <row r="748" spans="1:16" s="1" customFormat="1">
      <c r="A748" s="203"/>
      <c r="B748" s="81" t="s">
        <v>717</v>
      </c>
      <c r="C748" s="4">
        <v>747</v>
      </c>
      <c r="D748" s="42">
        <f t="shared" si="186"/>
        <v>74.7</v>
      </c>
      <c r="E748" s="42">
        <v>7</v>
      </c>
      <c r="F748" s="43">
        <v>30</v>
      </c>
      <c r="G748" s="43">
        <f>SUM(D748:F748)-60</f>
        <v>51.7</v>
      </c>
      <c r="H748" s="182"/>
      <c r="I748" s="9"/>
      <c r="J748" s="153">
        <f t="shared" si="189"/>
        <v>51.7</v>
      </c>
      <c r="K748" s="182"/>
      <c r="L748" s="164">
        <v>0.47</v>
      </c>
      <c r="M748" s="124"/>
      <c r="N748" s="182">
        <f>SUM((G748+K748)*M748*0.0003)</f>
        <v>0</v>
      </c>
      <c r="O748" s="182"/>
      <c r="P748" s="95">
        <f t="shared" si="185"/>
        <v>52.17</v>
      </c>
    </row>
    <row r="749" spans="1:16" s="1" customFormat="1">
      <c r="A749" s="203"/>
      <c r="B749" s="192" t="s">
        <v>718</v>
      </c>
      <c r="C749" s="69">
        <v>786</v>
      </c>
      <c r="D749" s="53">
        <f>(SUM(C749))*0.1</f>
        <v>78.599999999999994</v>
      </c>
      <c r="E749" s="53">
        <v>7</v>
      </c>
      <c r="F749" s="54">
        <v>30</v>
      </c>
      <c r="G749" s="54">
        <f t="shared" ref="G749:G754" si="190">SUM(D749:F749)</f>
        <v>115.6</v>
      </c>
      <c r="H749" s="235"/>
      <c r="I749" s="159"/>
      <c r="J749" s="130">
        <f t="shared" si="189"/>
        <v>115.6</v>
      </c>
      <c r="K749" s="314">
        <v>-131.1</v>
      </c>
      <c r="L749" s="352"/>
      <c r="M749" s="190"/>
      <c r="N749" s="235">
        <f>SUM(G749*M749*0.0003)</f>
        <v>0</v>
      </c>
      <c r="O749" s="235"/>
      <c r="P749" s="95">
        <f t="shared" si="185"/>
        <v>-15.5</v>
      </c>
    </row>
    <row r="750" spans="1:16" s="1" customFormat="1" ht="11.25" customHeight="1">
      <c r="A750" s="203"/>
      <c r="B750" s="89" t="s">
        <v>719</v>
      </c>
      <c r="C750" s="22">
        <v>568</v>
      </c>
      <c r="D750" s="42">
        <f t="shared" si="186"/>
        <v>56.8</v>
      </c>
      <c r="E750" s="42">
        <v>7</v>
      </c>
      <c r="F750" s="42">
        <v>30</v>
      </c>
      <c r="G750" s="43">
        <f t="shared" si="190"/>
        <v>93.8</v>
      </c>
      <c r="H750" s="43"/>
      <c r="I750" s="232"/>
      <c r="J750" s="119">
        <f t="shared" si="189"/>
        <v>93.8</v>
      </c>
      <c r="K750" s="43"/>
      <c r="L750" s="123"/>
      <c r="M750" s="124"/>
      <c r="N750" s="182">
        <f>SUM(G750*M750*0.0003)</f>
        <v>0</v>
      </c>
      <c r="O750" s="43"/>
      <c r="P750" s="95">
        <f t="shared" si="185"/>
        <v>93.8</v>
      </c>
    </row>
    <row r="751" spans="1:16" s="1" customFormat="1">
      <c r="A751" s="203"/>
      <c r="B751" s="76" t="s">
        <v>720</v>
      </c>
      <c r="C751" s="52">
        <v>578</v>
      </c>
      <c r="D751" s="53">
        <f t="shared" si="186"/>
        <v>57.8</v>
      </c>
      <c r="E751" s="53">
        <v>7</v>
      </c>
      <c r="F751" s="53">
        <v>30</v>
      </c>
      <c r="G751" s="54">
        <f t="shared" si="190"/>
        <v>94.8</v>
      </c>
      <c r="H751" s="54"/>
      <c r="I751" s="159"/>
      <c r="J751" s="130">
        <f t="shared" si="189"/>
        <v>94.8</v>
      </c>
      <c r="K751" s="54"/>
      <c r="L751" s="132"/>
      <c r="M751" s="190"/>
      <c r="N751" s="54">
        <f>SUM(G751*M751*0.0003)</f>
        <v>0</v>
      </c>
      <c r="O751" s="54"/>
      <c r="P751" s="95">
        <f t="shared" si="185"/>
        <v>94.8</v>
      </c>
    </row>
    <row r="752" spans="1:16" s="1" customFormat="1">
      <c r="A752" s="203"/>
      <c r="B752" s="81" t="s">
        <v>721</v>
      </c>
      <c r="C752" s="4">
        <v>598</v>
      </c>
      <c r="D752" s="42">
        <f t="shared" si="186"/>
        <v>59.8</v>
      </c>
      <c r="E752" s="42">
        <v>7</v>
      </c>
      <c r="F752" s="42">
        <v>30</v>
      </c>
      <c r="G752" s="43">
        <f t="shared" si="190"/>
        <v>96.8</v>
      </c>
      <c r="H752" s="43"/>
      <c r="I752" s="98"/>
      <c r="J752" s="153">
        <f t="shared" si="189"/>
        <v>96.8</v>
      </c>
      <c r="K752" s="73"/>
      <c r="L752" s="113">
        <v>1.67</v>
      </c>
      <c r="M752" s="154"/>
      <c r="N752" s="43">
        <f>SUM(J752*M752*0.0003)</f>
        <v>0</v>
      </c>
      <c r="O752" s="43"/>
      <c r="P752" s="95">
        <f t="shared" si="185"/>
        <v>98.47</v>
      </c>
    </row>
    <row r="753" spans="1:16" s="1" customFormat="1">
      <c r="A753" s="203"/>
      <c r="B753" s="77" t="s">
        <v>722</v>
      </c>
      <c r="C753" s="69">
        <v>609</v>
      </c>
      <c r="D753" s="53">
        <f t="shared" si="186"/>
        <v>60.9</v>
      </c>
      <c r="E753" s="53">
        <v>7</v>
      </c>
      <c r="F753" s="53">
        <v>30</v>
      </c>
      <c r="G753" s="70">
        <f t="shared" si="190"/>
        <v>97.9</v>
      </c>
      <c r="H753" s="78"/>
      <c r="I753" s="159"/>
      <c r="J753" s="130">
        <f t="shared" si="189"/>
        <v>97.9</v>
      </c>
      <c r="K753" s="78"/>
      <c r="L753" s="161">
        <v>1.2</v>
      </c>
      <c r="M753" s="156"/>
      <c r="N753" s="78">
        <f>SUM(G753*M753*0.0003)</f>
        <v>0</v>
      </c>
      <c r="O753" s="78"/>
      <c r="P753" s="95">
        <f t="shared" si="185"/>
        <v>99.1</v>
      </c>
    </row>
    <row r="754" spans="1:16" s="1" customFormat="1">
      <c r="A754" s="23"/>
      <c r="B754" s="240" t="s">
        <v>723</v>
      </c>
      <c r="C754" s="82">
        <v>619</v>
      </c>
      <c r="D754" s="58">
        <f t="shared" si="186"/>
        <v>61.9</v>
      </c>
      <c r="E754" s="58">
        <v>7</v>
      </c>
      <c r="F754" s="58">
        <v>30</v>
      </c>
      <c r="G754" s="60">
        <f t="shared" si="190"/>
        <v>98.9</v>
      </c>
      <c r="H754" s="60"/>
      <c r="I754" s="183"/>
      <c r="J754" s="215">
        <f t="shared" si="189"/>
        <v>98.9</v>
      </c>
      <c r="K754" s="59"/>
      <c r="L754" s="321"/>
      <c r="M754" s="319"/>
      <c r="N754" s="59">
        <f>SUM(G754*M754*0.0003)</f>
        <v>0</v>
      </c>
      <c r="O754" s="59"/>
      <c r="P754" s="95">
        <f t="shared" si="185"/>
        <v>98.9</v>
      </c>
    </row>
    <row r="755" spans="1:16" s="1" customFormat="1">
      <c r="A755" s="23"/>
      <c r="B755" s="34" t="s">
        <v>724</v>
      </c>
      <c r="C755" s="34">
        <v>604</v>
      </c>
      <c r="D755" s="35">
        <f>(SUM(C755:C756))*0.1</f>
        <v>120.4</v>
      </c>
      <c r="E755" s="35">
        <v>7</v>
      </c>
      <c r="F755" s="35">
        <v>60</v>
      </c>
      <c r="G755" s="36">
        <f>SUM(D755:F756)</f>
        <v>187.4</v>
      </c>
      <c r="H755" s="36">
        <v>187.4</v>
      </c>
      <c r="I755" s="146">
        <v>45826</v>
      </c>
      <c r="J755" s="282">
        <f>SUM(G755-H755)-H756</f>
        <v>0</v>
      </c>
      <c r="K755" s="36"/>
      <c r="L755" s="111"/>
      <c r="M755" s="309"/>
      <c r="N755" s="36">
        <f>SUM(G755*M755*0.0003)</f>
        <v>0</v>
      </c>
      <c r="O755" s="36"/>
      <c r="P755" s="111">
        <f>SUM(J755:O756)</f>
        <v>0</v>
      </c>
    </row>
    <row r="756" spans="1:16" s="1" customFormat="1">
      <c r="A756" s="44"/>
      <c r="B756" s="34" t="s">
        <v>725</v>
      </c>
      <c r="C756" s="34">
        <v>600</v>
      </c>
      <c r="D756" s="35"/>
      <c r="E756" s="35"/>
      <c r="F756" s="35"/>
      <c r="G756" s="36"/>
      <c r="H756" s="36"/>
      <c r="I756" s="146"/>
      <c r="J756" s="224"/>
      <c r="K756" s="36"/>
      <c r="L756" s="111"/>
      <c r="M756" s="309"/>
      <c r="N756" s="36"/>
      <c r="O756" s="36"/>
      <c r="P756" s="173"/>
    </row>
    <row r="757" spans="1:16" s="1" customFormat="1">
      <c r="A757" s="44"/>
      <c r="B757" s="76" t="s">
        <v>726</v>
      </c>
      <c r="C757" s="52">
        <v>600</v>
      </c>
      <c r="D757" s="53">
        <f t="shared" ref="D757:D774" si="191">SUM(C757*0.1)</f>
        <v>60</v>
      </c>
      <c r="E757" s="53">
        <v>7</v>
      </c>
      <c r="F757" s="53">
        <v>30</v>
      </c>
      <c r="G757" s="54">
        <f t="shared" ref="G757:G774" si="192">SUM(D757:F757)</f>
        <v>97</v>
      </c>
      <c r="H757" s="54"/>
      <c r="I757" s="129"/>
      <c r="J757" s="130">
        <f t="shared" ref="J757:J775" si="193">SUM(G757-H757)</f>
        <v>97</v>
      </c>
      <c r="K757" s="78"/>
      <c r="L757" s="132"/>
      <c r="M757" s="190"/>
      <c r="N757" s="54">
        <f t="shared" ref="N757:N765" si="194">SUM(G757*M757*0.0003)</f>
        <v>0</v>
      </c>
      <c r="O757" s="54"/>
      <c r="P757" s="95">
        <f>SUM(J757:O757)</f>
        <v>97</v>
      </c>
    </row>
    <row r="758" spans="1:16" s="1" customFormat="1">
      <c r="A758" s="203"/>
      <c r="B758" s="79" t="s">
        <v>727</v>
      </c>
      <c r="C758" s="67">
        <v>600</v>
      </c>
      <c r="D758" s="39">
        <f t="shared" si="191"/>
        <v>60</v>
      </c>
      <c r="E758" s="39">
        <v>7</v>
      </c>
      <c r="F758" s="39">
        <v>30</v>
      </c>
      <c r="G758" s="40">
        <f t="shared" si="192"/>
        <v>97</v>
      </c>
      <c r="H758" s="348">
        <v>97</v>
      </c>
      <c r="I758" s="351">
        <v>45822</v>
      </c>
      <c r="J758" s="177">
        <f t="shared" si="193"/>
        <v>0</v>
      </c>
      <c r="K758" s="244"/>
      <c r="L758" s="173"/>
      <c r="M758" s="151"/>
      <c r="N758" s="40">
        <f t="shared" si="194"/>
        <v>0</v>
      </c>
      <c r="O758" s="244"/>
      <c r="P758" s="116">
        <f t="shared" ref="P758:P774" si="195">SUM(J758:O758)</f>
        <v>0</v>
      </c>
    </row>
    <row r="759" spans="1:16" s="1" customFormat="1">
      <c r="A759" s="203"/>
      <c r="B759" s="71" t="s">
        <v>728</v>
      </c>
      <c r="C759" s="4">
        <v>606</v>
      </c>
      <c r="D759" s="42">
        <f t="shared" si="191"/>
        <v>60.6</v>
      </c>
      <c r="E759" s="42">
        <v>7</v>
      </c>
      <c r="F759" s="42">
        <v>30</v>
      </c>
      <c r="G759" s="43">
        <f t="shared" si="192"/>
        <v>97.6</v>
      </c>
      <c r="H759" s="43"/>
      <c r="I759" s="9"/>
      <c r="J759" s="153">
        <f t="shared" si="193"/>
        <v>97.6</v>
      </c>
      <c r="K759" s="43"/>
      <c r="L759" s="123"/>
      <c r="M759" s="112"/>
      <c r="N759" s="73">
        <f t="shared" si="194"/>
        <v>0</v>
      </c>
      <c r="O759" s="73"/>
      <c r="P759" s="95">
        <f t="shared" si="195"/>
        <v>97.6</v>
      </c>
    </row>
    <row r="760" spans="1:16" s="1" customFormat="1">
      <c r="A760" s="203"/>
      <c r="B760" s="192" t="s">
        <v>729</v>
      </c>
      <c r="C760" s="52">
        <v>730</v>
      </c>
      <c r="D760" s="53">
        <f t="shared" si="191"/>
        <v>73</v>
      </c>
      <c r="E760" s="53">
        <v>7</v>
      </c>
      <c r="F760" s="53">
        <v>30</v>
      </c>
      <c r="G760" s="54">
        <f t="shared" si="192"/>
        <v>110</v>
      </c>
      <c r="H760" s="54"/>
      <c r="I760" s="129"/>
      <c r="J760" s="160">
        <f t="shared" si="193"/>
        <v>110</v>
      </c>
      <c r="K760" s="155">
        <v>-0.4</v>
      </c>
      <c r="L760" s="95"/>
      <c r="M760" s="133"/>
      <c r="N760" s="54">
        <f t="shared" si="194"/>
        <v>0</v>
      </c>
      <c r="O760" s="54"/>
      <c r="P760" s="95">
        <f t="shared" si="195"/>
        <v>109.6</v>
      </c>
    </row>
    <row r="761" spans="1:16" s="1" customFormat="1">
      <c r="A761" s="203"/>
      <c r="B761" s="81" t="s">
        <v>730</v>
      </c>
      <c r="C761" s="22">
        <v>600</v>
      </c>
      <c r="D761" s="42">
        <f t="shared" si="191"/>
        <v>60</v>
      </c>
      <c r="E761" s="42">
        <v>7</v>
      </c>
      <c r="F761" s="72">
        <v>30</v>
      </c>
      <c r="G761" s="43">
        <f t="shared" si="192"/>
        <v>97</v>
      </c>
      <c r="H761" s="43"/>
      <c r="I761" s="98"/>
      <c r="J761" s="153">
        <f t="shared" si="193"/>
        <v>97</v>
      </c>
      <c r="K761" s="43"/>
      <c r="L761" s="113">
        <v>2.15</v>
      </c>
      <c r="M761" s="124"/>
      <c r="N761" s="43">
        <f t="shared" si="194"/>
        <v>0</v>
      </c>
      <c r="O761" s="43"/>
      <c r="P761" s="95">
        <f t="shared" si="195"/>
        <v>99.15</v>
      </c>
    </row>
    <row r="762" spans="1:16" s="1" customFormat="1">
      <c r="A762" s="203"/>
      <c r="B762" s="85" t="s">
        <v>731</v>
      </c>
      <c r="C762" s="52">
        <v>600</v>
      </c>
      <c r="D762" s="70">
        <f t="shared" si="191"/>
        <v>60</v>
      </c>
      <c r="E762" s="70">
        <v>7</v>
      </c>
      <c r="F762" s="70">
        <v>30</v>
      </c>
      <c r="G762" s="54">
        <f t="shared" si="192"/>
        <v>97</v>
      </c>
      <c r="H762" s="54"/>
      <c r="I762" s="129"/>
      <c r="J762" s="130">
        <f t="shared" si="193"/>
        <v>97</v>
      </c>
      <c r="K762" s="54"/>
      <c r="L762" s="165">
        <v>1.32</v>
      </c>
      <c r="M762" s="247"/>
      <c r="N762" s="54">
        <f t="shared" si="194"/>
        <v>0</v>
      </c>
      <c r="O762" s="54"/>
      <c r="P762" s="95">
        <f t="shared" si="195"/>
        <v>98.32</v>
      </c>
    </row>
    <row r="763" spans="1:16" s="1" customFormat="1">
      <c r="A763" s="203"/>
      <c r="B763" s="75" t="s">
        <v>732</v>
      </c>
      <c r="C763" s="4">
        <v>580</v>
      </c>
      <c r="D763" s="42">
        <f t="shared" si="191"/>
        <v>58</v>
      </c>
      <c r="E763" s="42">
        <v>7</v>
      </c>
      <c r="F763" s="42">
        <v>30</v>
      </c>
      <c r="G763" s="43">
        <f t="shared" si="192"/>
        <v>95</v>
      </c>
      <c r="H763" s="43"/>
      <c r="I763" s="232"/>
      <c r="J763" s="187">
        <f t="shared" si="193"/>
        <v>95</v>
      </c>
      <c r="K763" s="228">
        <v>101.19</v>
      </c>
      <c r="L763" s="164">
        <v>4.24</v>
      </c>
      <c r="M763" s="154"/>
      <c r="N763" s="43">
        <f t="shared" si="194"/>
        <v>0</v>
      </c>
      <c r="O763" s="43"/>
      <c r="P763" s="95">
        <f t="shared" si="195"/>
        <v>200.43</v>
      </c>
    </row>
    <row r="764" spans="1:16" s="1" customFormat="1">
      <c r="A764" s="203"/>
      <c r="B764" s="51" t="s">
        <v>733</v>
      </c>
      <c r="C764" s="52">
        <v>648</v>
      </c>
      <c r="D764" s="70">
        <f t="shared" si="191"/>
        <v>64.8</v>
      </c>
      <c r="E764" s="70">
        <v>7</v>
      </c>
      <c r="F764" s="70">
        <v>30</v>
      </c>
      <c r="G764" s="54">
        <f t="shared" si="192"/>
        <v>101.8</v>
      </c>
      <c r="H764" s="54"/>
      <c r="I764" s="241"/>
      <c r="J764" s="130">
        <f t="shared" si="193"/>
        <v>101.8</v>
      </c>
      <c r="K764" s="155">
        <v>-5.88</v>
      </c>
      <c r="L764" s="95"/>
      <c r="M764" s="156"/>
      <c r="N764" s="54">
        <f t="shared" si="194"/>
        <v>0</v>
      </c>
      <c r="O764" s="78"/>
      <c r="P764" s="95">
        <f t="shared" si="195"/>
        <v>95.92</v>
      </c>
    </row>
    <row r="765" spans="1:16" s="1" customFormat="1">
      <c r="A765" s="203"/>
      <c r="B765" s="92" t="s">
        <v>734</v>
      </c>
      <c r="C765" s="4">
        <v>742</v>
      </c>
      <c r="D765" s="42">
        <f t="shared" si="191"/>
        <v>74.2</v>
      </c>
      <c r="E765" s="42">
        <v>7</v>
      </c>
      <c r="F765" s="42">
        <v>30</v>
      </c>
      <c r="G765" s="43">
        <f t="shared" si="192"/>
        <v>111.2</v>
      </c>
      <c r="H765" s="182"/>
      <c r="I765" s="9"/>
      <c r="J765" s="153">
        <f t="shared" si="193"/>
        <v>111.2</v>
      </c>
      <c r="K765" s="245">
        <v>-1.1000000000000001</v>
      </c>
      <c r="L765" s="137"/>
      <c r="M765" s="124"/>
      <c r="N765" s="43">
        <f t="shared" si="194"/>
        <v>0</v>
      </c>
      <c r="O765" s="182"/>
      <c r="P765" s="95">
        <f t="shared" si="195"/>
        <v>110.1</v>
      </c>
    </row>
    <row r="766" spans="1:16" s="1" customFormat="1">
      <c r="A766" s="203"/>
      <c r="B766" s="91" t="s">
        <v>735</v>
      </c>
      <c r="C766" s="52">
        <v>640</v>
      </c>
      <c r="D766" s="53">
        <f t="shared" si="191"/>
        <v>64</v>
      </c>
      <c r="E766" s="53">
        <v>7</v>
      </c>
      <c r="F766" s="53">
        <v>30</v>
      </c>
      <c r="G766" s="54">
        <f t="shared" si="192"/>
        <v>101</v>
      </c>
      <c r="H766" s="54"/>
      <c r="I766" s="129"/>
      <c r="J766" s="130">
        <f t="shared" si="193"/>
        <v>101</v>
      </c>
      <c r="K766" s="54"/>
      <c r="L766" s="95"/>
      <c r="M766" s="133"/>
      <c r="N766" s="54">
        <f t="shared" ref="N766:N773" si="196">SUM(G766*M766*0.0003)</f>
        <v>0</v>
      </c>
      <c r="O766" s="54"/>
      <c r="P766" s="95">
        <f t="shared" si="195"/>
        <v>101</v>
      </c>
    </row>
    <row r="767" spans="1:16" s="1" customFormat="1">
      <c r="A767" s="203"/>
      <c r="B767" s="71" t="s">
        <v>736</v>
      </c>
      <c r="C767" s="22">
        <v>633</v>
      </c>
      <c r="D767" s="42">
        <f t="shared" si="191"/>
        <v>63.3</v>
      </c>
      <c r="E767" s="42">
        <v>7</v>
      </c>
      <c r="F767" s="42">
        <v>30</v>
      </c>
      <c r="G767" s="43">
        <f t="shared" si="192"/>
        <v>100.3</v>
      </c>
      <c r="H767" s="43"/>
      <c r="I767" s="98"/>
      <c r="J767" s="153">
        <f t="shared" si="193"/>
        <v>100.3</v>
      </c>
      <c r="K767" s="43"/>
      <c r="L767" s="123"/>
      <c r="M767" s="112"/>
      <c r="N767" s="43">
        <f t="shared" si="196"/>
        <v>0</v>
      </c>
      <c r="O767" s="43"/>
      <c r="P767" s="95">
        <f t="shared" si="195"/>
        <v>100.3</v>
      </c>
    </row>
    <row r="768" spans="1:16" s="1" customFormat="1">
      <c r="A768" s="203"/>
      <c r="B768" s="76" t="s">
        <v>737</v>
      </c>
      <c r="C768" s="52">
        <v>619</v>
      </c>
      <c r="D768" s="53">
        <f t="shared" si="191"/>
        <v>61.9</v>
      </c>
      <c r="E768" s="53">
        <v>7</v>
      </c>
      <c r="F768" s="53">
        <v>30</v>
      </c>
      <c r="G768" s="54">
        <f t="shared" si="192"/>
        <v>98.9</v>
      </c>
      <c r="H768" s="54"/>
      <c r="I768" s="129"/>
      <c r="J768" s="130">
        <f t="shared" si="193"/>
        <v>98.9</v>
      </c>
      <c r="K768" s="54"/>
      <c r="L768" s="95"/>
      <c r="M768" s="133"/>
      <c r="N768" s="54">
        <f t="shared" si="196"/>
        <v>0</v>
      </c>
      <c r="O768" s="54"/>
      <c r="P768" s="95">
        <f t="shared" si="195"/>
        <v>98.9</v>
      </c>
    </row>
    <row r="769" spans="1:16" s="1" customFormat="1">
      <c r="A769" s="203"/>
      <c r="B769" s="89" t="s">
        <v>738</v>
      </c>
      <c r="C769" s="22">
        <v>600</v>
      </c>
      <c r="D769" s="42">
        <f t="shared" si="191"/>
        <v>60</v>
      </c>
      <c r="E769" s="42">
        <v>7</v>
      </c>
      <c r="F769" s="42">
        <v>30</v>
      </c>
      <c r="G769" s="43">
        <f t="shared" si="192"/>
        <v>97</v>
      </c>
      <c r="H769" s="43"/>
      <c r="I769" s="157"/>
      <c r="J769" s="153">
        <f t="shared" si="193"/>
        <v>97</v>
      </c>
      <c r="K769" s="43"/>
      <c r="L769" s="123"/>
      <c r="M769" s="124"/>
      <c r="N769" s="43">
        <f t="shared" si="196"/>
        <v>0</v>
      </c>
      <c r="O769" s="43"/>
      <c r="P769" s="95">
        <f t="shared" si="195"/>
        <v>97</v>
      </c>
    </row>
    <row r="770" spans="1:16" s="1" customFormat="1">
      <c r="A770" s="203"/>
      <c r="B770" s="91" t="s">
        <v>739</v>
      </c>
      <c r="C770" s="52">
        <v>600</v>
      </c>
      <c r="D770" s="53">
        <f t="shared" si="191"/>
        <v>60</v>
      </c>
      <c r="E770" s="53">
        <v>7</v>
      </c>
      <c r="F770" s="53">
        <v>30</v>
      </c>
      <c r="G770" s="54">
        <f t="shared" si="192"/>
        <v>97</v>
      </c>
      <c r="H770" s="54"/>
      <c r="I770" s="159"/>
      <c r="J770" s="160">
        <f t="shared" si="193"/>
        <v>97</v>
      </c>
      <c r="K770" s="54"/>
      <c r="L770" s="95"/>
      <c r="M770" s="156"/>
      <c r="N770" s="54">
        <f t="shared" si="196"/>
        <v>0</v>
      </c>
      <c r="O770" s="54"/>
      <c r="P770" s="95">
        <f t="shared" si="195"/>
        <v>97</v>
      </c>
    </row>
    <row r="771" spans="1:16" s="1" customFormat="1">
      <c r="A771" s="203"/>
      <c r="B771" s="237" t="s">
        <v>740</v>
      </c>
      <c r="C771" s="82">
        <v>637</v>
      </c>
      <c r="D771" s="58">
        <f t="shared" si="191"/>
        <v>63.7</v>
      </c>
      <c r="E771" s="58">
        <v>7</v>
      </c>
      <c r="F771" s="58">
        <v>30</v>
      </c>
      <c r="G771" s="60">
        <f t="shared" si="192"/>
        <v>100.7</v>
      </c>
      <c r="H771" s="60"/>
      <c r="I771" s="134"/>
      <c r="J771" s="171">
        <f t="shared" si="193"/>
        <v>100.7</v>
      </c>
      <c r="K771" s="178">
        <v>-12.34</v>
      </c>
      <c r="L771" s="136"/>
      <c r="M771" s="117"/>
      <c r="N771" s="60">
        <f t="shared" si="196"/>
        <v>0</v>
      </c>
      <c r="O771" s="60"/>
      <c r="P771" s="95">
        <f t="shared" si="195"/>
        <v>88.36</v>
      </c>
    </row>
    <row r="772" spans="1:16" s="1" customFormat="1">
      <c r="A772" s="203"/>
      <c r="B772" s="81" t="s">
        <v>741</v>
      </c>
      <c r="C772" s="22">
        <v>624</v>
      </c>
      <c r="D772" s="42">
        <f t="shared" si="191"/>
        <v>62.4</v>
      </c>
      <c r="E772" s="42">
        <v>7</v>
      </c>
      <c r="F772" s="42">
        <v>30</v>
      </c>
      <c r="G772" s="43">
        <f t="shared" si="192"/>
        <v>99.4</v>
      </c>
      <c r="H772" s="43"/>
      <c r="I772" s="98"/>
      <c r="J772" s="153">
        <f t="shared" si="193"/>
        <v>99.4</v>
      </c>
      <c r="K772" s="43"/>
      <c r="L772" s="113">
        <v>0.48</v>
      </c>
      <c r="M772" s="124"/>
      <c r="N772" s="43">
        <f t="shared" si="196"/>
        <v>0</v>
      </c>
      <c r="O772" s="43"/>
      <c r="P772" s="95">
        <f t="shared" si="195"/>
        <v>99.88</v>
      </c>
    </row>
    <row r="773" spans="1:16" s="1" customFormat="1">
      <c r="A773" s="203"/>
      <c r="B773" s="191" t="s">
        <v>742</v>
      </c>
      <c r="C773" s="47">
        <v>600</v>
      </c>
      <c r="D773" s="48">
        <f t="shared" si="191"/>
        <v>60</v>
      </c>
      <c r="E773" s="48">
        <v>7</v>
      </c>
      <c r="F773" s="48">
        <v>30</v>
      </c>
      <c r="G773" s="49">
        <f t="shared" si="192"/>
        <v>97</v>
      </c>
      <c r="H773" s="49"/>
      <c r="I773" s="126"/>
      <c r="J773" s="127">
        <f t="shared" si="193"/>
        <v>97</v>
      </c>
      <c r="K773" s="208">
        <v>-102.74</v>
      </c>
      <c r="L773" s="141"/>
      <c r="M773" s="107"/>
      <c r="N773" s="49">
        <f t="shared" si="196"/>
        <v>0</v>
      </c>
      <c r="O773" s="49"/>
      <c r="P773" s="179">
        <f t="shared" si="195"/>
        <v>-5.7399999999999904</v>
      </c>
    </row>
    <row r="774" spans="1:16" s="1" customFormat="1">
      <c r="A774" s="23"/>
      <c r="B774" s="77" t="s">
        <v>743</v>
      </c>
      <c r="C774" s="52">
        <v>600</v>
      </c>
      <c r="D774" s="53">
        <f t="shared" si="191"/>
        <v>60</v>
      </c>
      <c r="E774" s="53">
        <v>7</v>
      </c>
      <c r="F774" s="53">
        <v>30</v>
      </c>
      <c r="G774" s="54">
        <f t="shared" si="192"/>
        <v>97</v>
      </c>
      <c r="H774" s="54"/>
      <c r="I774" s="129"/>
      <c r="J774" s="130">
        <f t="shared" si="193"/>
        <v>97</v>
      </c>
      <c r="K774" s="54"/>
      <c r="L774" s="165">
        <v>1.44</v>
      </c>
      <c r="M774" s="156"/>
      <c r="N774" s="54">
        <f>SUM((G774+K774)*M774*0.0003)</f>
        <v>0</v>
      </c>
      <c r="O774" s="54"/>
      <c r="P774" s="95">
        <f t="shared" si="195"/>
        <v>98.44</v>
      </c>
    </row>
    <row r="775" spans="1:16" s="1" customFormat="1">
      <c r="A775" s="23"/>
      <c r="B775" s="22" t="s">
        <v>744</v>
      </c>
      <c r="C775" s="22">
        <v>682</v>
      </c>
      <c r="D775" s="42">
        <f>(SUM(C775:C776))*0.1</f>
        <v>129</v>
      </c>
      <c r="E775" s="42">
        <v>7</v>
      </c>
      <c r="F775" s="42">
        <v>60</v>
      </c>
      <c r="G775" s="43">
        <f>SUM(D775:F776)</f>
        <v>196</v>
      </c>
      <c r="H775" s="43"/>
      <c r="I775" s="98"/>
      <c r="J775" s="119">
        <f t="shared" si="193"/>
        <v>196</v>
      </c>
      <c r="K775" s="43"/>
      <c r="L775" s="123"/>
      <c r="M775" s="124"/>
      <c r="N775" s="43">
        <f>SUM(G775*M775*0.0003)</f>
        <v>0</v>
      </c>
      <c r="O775" s="43"/>
      <c r="P775" s="123">
        <f>SUM(J775:O776)</f>
        <v>196</v>
      </c>
    </row>
    <row r="776" spans="1:16" s="1" customFormat="1">
      <c r="A776" s="32"/>
      <c r="B776" s="22" t="s">
        <v>745</v>
      </c>
      <c r="C776" s="22">
        <v>608</v>
      </c>
      <c r="D776" s="42"/>
      <c r="E776" s="42"/>
      <c r="F776" s="42"/>
      <c r="G776" s="43"/>
      <c r="H776" s="43"/>
      <c r="I776" s="98"/>
      <c r="J776" s="119"/>
      <c r="K776" s="43"/>
      <c r="L776" s="123"/>
      <c r="M776" s="124"/>
      <c r="N776" s="43"/>
      <c r="O776" s="43"/>
      <c r="P776" s="158"/>
    </row>
    <row r="777" spans="1:16" s="1" customFormat="1">
      <c r="A777" s="23"/>
      <c r="B777" s="47" t="s">
        <v>746</v>
      </c>
      <c r="C777" s="47">
        <v>641</v>
      </c>
      <c r="D777" s="48">
        <f t="shared" ref="D777:D788" si="197">SUM(C777*0.1)</f>
        <v>64.099999999999994</v>
      </c>
      <c r="E777" s="48">
        <v>7</v>
      </c>
      <c r="F777" s="48">
        <v>30</v>
      </c>
      <c r="G777" s="49">
        <f>SUM(D777:F777)</f>
        <v>101.1</v>
      </c>
      <c r="H777" s="31">
        <v>0.69</v>
      </c>
      <c r="I777" s="252">
        <v>45776</v>
      </c>
      <c r="J777" s="139">
        <f>SUM(G777-H777)</f>
        <v>100.41</v>
      </c>
      <c r="K777" s="49"/>
      <c r="L777" s="106">
        <v>4.3099999999999996</v>
      </c>
      <c r="M777" s="186"/>
      <c r="N777" s="49">
        <v>7</v>
      </c>
      <c r="O777" s="49"/>
      <c r="P777" s="141">
        <f>SUM(J777:O778)</f>
        <v>107.41</v>
      </c>
    </row>
    <row r="778" spans="1:16" s="1" customFormat="1">
      <c r="A778" s="44"/>
      <c r="B778" s="82"/>
      <c r="C778" s="82"/>
      <c r="D778" s="58"/>
      <c r="E778" s="58"/>
      <c r="F778" s="58"/>
      <c r="G778" s="60"/>
      <c r="H778" s="60"/>
      <c r="I778" s="170">
        <v>45776</v>
      </c>
      <c r="J778" s="135"/>
      <c r="K778" s="60"/>
      <c r="L778" s="116">
        <v>-4.3099999999999996</v>
      </c>
      <c r="M778" s="212"/>
      <c r="N778" s="60"/>
      <c r="O778" s="60"/>
      <c r="P778" s="136"/>
    </row>
    <row r="779" spans="1:16" s="1" customFormat="1">
      <c r="A779" s="44"/>
      <c r="B779" s="236" t="s">
        <v>747</v>
      </c>
      <c r="C779" s="4">
        <v>682</v>
      </c>
      <c r="D779" s="42">
        <f t="shared" si="197"/>
        <v>68.2</v>
      </c>
      <c r="E779" s="42">
        <v>7</v>
      </c>
      <c r="F779" s="42">
        <v>30</v>
      </c>
      <c r="G779" s="43">
        <f>SUM(D779:F779)</f>
        <v>105.2</v>
      </c>
      <c r="H779" s="43"/>
      <c r="I779" s="9"/>
      <c r="J779" s="153">
        <f>SUM(G779-H779)</f>
        <v>105.2</v>
      </c>
      <c r="K779" s="120">
        <v>-31.02</v>
      </c>
      <c r="L779" s="123"/>
      <c r="M779" s="112"/>
      <c r="N779" s="43">
        <f>SUM(G779*M779*0.0003)</f>
        <v>0</v>
      </c>
      <c r="O779" s="43"/>
      <c r="P779" s="136">
        <f t="shared" ref="P779:P788" si="198">SUM(J779:O779)</f>
        <v>74.180000000000007</v>
      </c>
    </row>
    <row r="780" spans="1:16" s="1" customFormat="1">
      <c r="A780" s="203"/>
      <c r="B780" s="85" t="s">
        <v>748</v>
      </c>
      <c r="C780" s="52">
        <v>638</v>
      </c>
      <c r="D780" s="53">
        <f t="shared" si="197"/>
        <v>63.8</v>
      </c>
      <c r="E780" s="53">
        <v>7</v>
      </c>
      <c r="F780" s="53">
        <v>30</v>
      </c>
      <c r="G780" s="54">
        <f>SUM(D780:F780)</f>
        <v>100.8</v>
      </c>
      <c r="H780" s="54"/>
      <c r="I780" s="159"/>
      <c r="J780" s="130">
        <f t="shared" ref="J780:J789" si="199">SUM(G780-H780)</f>
        <v>100.8</v>
      </c>
      <c r="K780" s="209">
        <v>19.48</v>
      </c>
      <c r="L780" s="165">
        <v>0.88</v>
      </c>
      <c r="M780" s="156"/>
      <c r="N780" s="54">
        <f>SUM(G780*M780*0.0003)</f>
        <v>0</v>
      </c>
      <c r="O780" s="54"/>
      <c r="P780" s="95">
        <f t="shared" si="198"/>
        <v>121.16</v>
      </c>
    </row>
    <row r="781" spans="1:16" s="1" customFormat="1">
      <c r="A781" s="203"/>
      <c r="B781" s="89" t="s">
        <v>749</v>
      </c>
      <c r="C781" s="22">
        <v>835</v>
      </c>
      <c r="D781" s="42">
        <f t="shared" si="197"/>
        <v>83.5</v>
      </c>
      <c r="E781" s="42">
        <v>7</v>
      </c>
      <c r="F781" s="42">
        <v>30</v>
      </c>
      <c r="G781" s="43">
        <f t="shared" ref="G781:G788" si="200">SUM(D781:F781)</f>
        <v>120.5</v>
      </c>
      <c r="H781" s="43"/>
      <c r="I781" s="98"/>
      <c r="J781" s="153">
        <f t="shared" si="199"/>
        <v>120.5</v>
      </c>
      <c r="K781" s="43"/>
      <c r="L781" s="123"/>
      <c r="M781" s="124"/>
      <c r="N781" s="43">
        <f>SUM(G781*M781*0.0003)</f>
        <v>0</v>
      </c>
      <c r="O781" s="43"/>
      <c r="P781" s="95">
        <f t="shared" si="198"/>
        <v>120.5</v>
      </c>
    </row>
    <row r="782" spans="1:16" s="1" customFormat="1">
      <c r="A782" s="203"/>
      <c r="B782" s="91" t="s">
        <v>750</v>
      </c>
      <c r="C782" s="52">
        <v>592</v>
      </c>
      <c r="D782" s="53">
        <f t="shared" si="197"/>
        <v>59.2</v>
      </c>
      <c r="E782" s="53">
        <v>7</v>
      </c>
      <c r="F782" s="53">
        <v>30</v>
      </c>
      <c r="G782" s="54">
        <f t="shared" si="200"/>
        <v>96.2</v>
      </c>
      <c r="H782" s="54"/>
      <c r="I782" s="129"/>
      <c r="J782" s="130">
        <f t="shared" si="199"/>
        <v>96.2</v>
      </c>
      <c r="K782" s="54"/>
      <c r="L782" s="95"/>
      <c r="M782" s="133"/>
      <c r="N782" s="54">
        <f>SUM(G782*M782*0.0003)</f>
        <v>0</v>
      </c>
      <c r="O782" s="54"/>
      <c r="P782" s="95">
        <f t="shared" si="198"/>
        <v>96.2</v>
      </c>
    </row>
    <row r="783" spans="1:16" s="1" customFormat="1">
      <c r="A783" s="203"/>
      <c r="B783" s="240" t="s">
        <v>751</v>
      </c>
      <c r="C783" s="82">
        <v>750</v>
      </c>
      <c r="D783" s="58">
        <f t="shared" si="197"/>
        <v>75</v>
      </c>
      <c r="E783" s="58">
        <v>7</v>
      </c>
      <c r="F783" s="58">
        <v>30</v>
      </c>
      <c r="G783" s="60">
        <f t="shared" si="200"/>
        <v>112</v>
      </c>
      <c r="H783" s="60"/>
      <c r="I783" s="134"/>
      <c r="J783" s="171">
        <f t="shared" si="199"/>
        <v>112</v>
      </c>
      <c r="K783" s="60"/>
      <c r="L783" s="136"/>
      <c r="M783" s="117"/>
      <c r="N783" s="60">
        <f>SUM(G783*M783*0.0003)</f>
        <v>0</v>
      </c>
      <c r="O783" s="60"/>
      <c r="P783" s="95">
        <f t="shared" si="198"/>
        <v>112</v>
      </c>
    </row>
    <row r="784" spans="1:16" s="1" customFormat="1">
      <c r="A784" s="203"/>
      <c r="B784" s="71" t="s">
        <v>752</v>
      </c>
      <c r="C784" s="22">
        <v>576</v>
      </c>
      <c r="D784" s="42">
        <f>SUM(C784*0.1)+7</f>
        <v>64.599999999999994</v>
      </c>
      <c r="E784" s="42"/>
      <c r="F784" s="42">
        <v>30</v>
      </c>
      <c r="G784" s="43">
        <f t="shared" si="200"/>
        <v>94.6</v>
      </c>
      <c r="H784" s="43"/>
      <c r="I784" s="98"/>
      <c r="J784" s="153">
        <f t="shared" si="199"/>
        <v>94.6</v>
      </c>
      <c r="K784" s="43"/>
      <c r="L784" s="123"/>
      <c r="M784" s="124"/>
      <c r="N784" s="43">
        <f>SUM((G784+K784)*M784*0.0003)</f>
        <v>0</v>
      </c>
      <c r="O784" s="43"/>
      <c r="P784" s="95">
        <f t="shared" si="198"/>
        <v>94.6</v>
      </c>
    </row>
    <row r="785" spans="1:16" s="1" customFormat="1">
      <c r="A785" s="203"/>
      <c r="B785" s="61" t="s">
        <v>753</v>
      </c>
      <c r="C785" s="87">
        <v>800</v>
      </c>
      <c r="D785" s="48">
        <f t="shared" si="197"/>
        <v>80</v>
      </c>
      <c r="E785" s="48">
        <v>7</v>
      </c>
      <c r="F785" s="48">
        <v>30</v>
      </c>
      <c r="G785" s="83">
        <f t="shared" si="200"/>
        <v>117</v>
      </c>
      <c r="H785" s="84"/>
      <c r="I785" s="180"/>
      <c r="J785" s="127">
        <f t="shared" si="199"/>
        <v>117</v>
      </c>
      <c r="K785" s="49"/>
      <c r="L785" s="141"/>
      <c r="M785" s="107"/>
      <c r="N785" s="84">
        <f>SUM(G785*M785*0.0003)</f>
        <v>0</v>
      </c>
      <c r="O785" s="84"/>
      <c r="P785" s="95">
        <f t="shared" si="198"/>
        <v>117</v>
      </c>
    </row>
    <row r="786" spans="1:16" s="1" customFormat="1">
      <c r="A786" s="203"/>
      <c r="B786" s="61" t="s">
        <v>754</v>
      </c>
      <c r="C786" s="47">
        <v>640</v>
      </c>
      <c r="D786" s="48">
        <f t="shared" si="197"/>
        <v>64</v>
      </c>
      <c r="E786" s="48">
        <v>7</v>
      </c>
      <c r="F786" s="48">
        <v>30</v>
      </c>
      <c r="G786" s="49">
        <f t="shared" si="200"/>
        <v>101</v>
      </c>
      <c r="H786" s="49"/>
      <c r="I786" s="126"/>
      <c r="J786" s="127">
        <f t="shared" si="199"/>
        <v>101</v>
      </c>
      <c r="K786" s="83"/>
      <c r="L786" s="354"/>
      <c r="M786" s="186"/>
      <c r="N786" s="49">
        <f>SUM((G786+K786)*M786*0.0003)</f>
        <v>0</v>
      </c>
      <c r="O786" s="49"/>
      <c r="P786" s="95">
        <f t="shared" si="198"/>
        <v>101</v>
      </c>
    </row>
    <row r="787" spans="1:16" s="1" customFormat="1">
      <c r="A787" s="203"/>
      <c r="B787" s="46" t="s">
        <v>755</v>
      </c>
      <c r="C787" s="47">
        <v>610</v>
      </c>
      <c r="D787" s="48">
        <f t="shared" si="197"/>
        <v>61</v>
      </c>
      <c r="E787" s="48">
        <v>7</v>
      </c>
      <c r="F787" s="48">
        <v>30</v>
      </c>
      <c r="G787" s="49">
        <f t="shared" si="200"/>
        <v>98</v>
      </c>
      <c r="H787" s="49"/>
      <c r="I787" s="126"/>
      <c r="J787" s="127">
        <f t="shared" si="199"/>
        <v>98</v>
      </c>
      <c r="K787" s="49"/>
      <c r="L787" s="108">
        <v>0.88</v>
      </c>
      <c r="M787" s="186"/>
      <c r="N787" s="49">
        <f>SUM(G787*M787*0.0003)</f>
        <v>0</v>
      </c>
      <c r="O787" s="49"/>
      <c r="P787" s="95">
        <f t="shared" si="198"/>
        <v>98.88</v>
      </c>
    </row>
    <row r="788" spans="1:16" s="1" customFormat="1">
      <c r="A788" s="23"/>
      <c r="B788" s="76" t="s">
        <v>756</v>
      </c>
      <c r="C788" s="69">
        <v>600</v>
      </c>
      <c r="D788" s="70">
        <f t="shared" si="197"/>
        <v>60</v>
      </c>
      <c r="E788" s="70">
        <v>7</v>
      </c>
      <c r="F788" s="70">
        <v>30</v>
      </c>
      <c r="G788" s="70">
        <f t="shared" si="200"/>
        <v>97</v>
      </c>
      <c r="H788" s="78"/>
      <c r="I788" s="159"/>
      <c r="J788" s="130">
        <f t="shared" si="199"/>
        <v>97</v>
      </c>
      <c r="K788" s="78"/>
      <c r="L788" s="132"/>
      <c r="M788" s="156"/>
      <c r="N788" s="78">
        <f>SUM(G788*M788*0.0003)</f>
        <v>0</v>
      </c>
      <c r="O788" s="78"/>
      <c r="P788" s="95">
        <f t="shared" si="198"/>
        <v>97</v>
      </c>
    </row>
    <row r="789" spans="1:16" s="1" customFormat="1">
      <c r="A789" s="23"/>
      <c r="B789" s="33" t="s">
        <v>757</v>
      </c>
      <c r="C789" s="22">
        <v>1165</v>
      </c>
      <c r="D789" s="42">
        <f>(SUM(C789:C790))*0.1</f>
        <v>116.5</v>
      </c>
      <c r="E789" s="42">
        <v>7</v>
      </c>
      <c r="F789" s="42">
        <v>60</v>
      </c>
      <c r="G789" s="43">
        <f>SUM(D789:F790)</f>
        <v>183.5</v>
      </c>
      <c r="H789" s="43"/>
      <c r="I789" s="98"/>
      <c r="J789" s="153">
        <f t="shared" si="199"/>
        <v>183.5</v>
      </c>
      <c r="K789" s="73"/>
      <c r="L789" s="164">
        <v>3.91</v>
      </c>
      <c r="M789" s="124"/>
      <c r="N789" s="43">
        <f>SUM(G789*M789*0.0003)</f>
        <v>0</v>
      </c>
      <c r="O789" s="43"/>
      <c r="P789" s="123">
        <f>SUM(J789:O790)</f>
        <v>187.41</v>
      </c>
    </row>
    <row r="790" spans="1:16" s="1" customFormat="1">
      <c r="A790" s="32"/>
      <c r="B790" s="33" t="s">
        <v>758</v>
      </c>
      <c r="C790" s="22"/>
      <c r="D790" s="42"/>
      <c r="E790" s="42"/>
      <c r="F790" s="42"/>
      <c r="G790" s="43"/>
      <c r="H790" s="43"/>
      <c r="I790" s="98"/>
      <c r="J790" s="171"/>
      <c r="K790" s="60"/>
      <c r="L790" s="118"/>
      <c r="M790" s="124"/>
      <c r="N790" s="43"/>
      <c r="O790" s="43"/>
      <c r="P790" s="125"/>
    </row>
    <row r="791" spans="1:16" s="1" customFormat="1">
      <c r="A791" s="23"/>
      <c r="B791" s="87" t="s">
        <v>759</v>
      </c>
      <c r="C791" s="87">
        <v>600</v>
      </c>
      <c r="D791" s="83">
        <f>(SUM(C791:C792))*0.1</f>
        <v>80</v>
      </c>
      <c r="E791" s="83">
        <v>7</v>
      </c>
      <c r="F791" s="83">
        <v>40</v>
      </c>
      <c r="G791" s="49">
        <f>SUM(D791:F792)</f>
        <v>127</v>
      </c>
      <c r="H791" s="49"/>
      <c r="I791" s="180"/>
      <c r="J791" s="127">
        <f>SUM(G791-H791)</f>
        <v>127</v>
      </c>
      <c r="K791" s="84"/>
      <c r="L791" s="140"/>
      <c r="M791" s="107"/>
      <c r="N791" s="49">
        <f>SUM((G791+K791)*M791*0.0003)</f>
        <v>0</v>
      </c>
      <c r="O791" s="49"/>
      <c r="P791" s="123">
        <f>SUM(J791:O792)</f>
        <v>127</v>
      </c>
    </row>
    <row r="792" spans="1:16" s="1" customFormat="1">
      <c r="A792" s="44"/>
      <c r="B792" s="57" t="s">
        <v>760</v>
      </c>
      <c r="C792" s="57">
        <v>200</v>
      </c>
      <c r="D792" s="58"/>
      <c r="E792" s="58"/>
      <c r="F792" s="59"/>
      <c r="G792" s="59"/>
      <c r="H792" s="262"/>
      <c r="I792" s="134"/>
      <c r="J792" s="171"/>
      <c r="K792" s="262"/>
      <c r="L792" s="125"/>
      <c r="M792" s="117"/>
      <c r="N792" s="262"/>
      <c r="O792" s="262"/>
      <c r="P792" s="125"/>
    </row>
    <row r="793" spans="1:16" s="1" customFormat="1">
      <c r="A793" s="32"/>
      <c r="B793" s="33" t="s">
        <v>761</v>
      </c>
      <c r="C793" s="4">
        <v>618</v>
      </c>
      <c r="D793" s="72">
        <f>(SUM(C793:C794))*0.1</f>
        <v>81.8</v>
      </c>
      <c r="E793" s="72">
        <v>7</v>
      </c>
      <c r="F793" s="72">
        <v>40</v>
      </c>
      <c r="G793" s="72">
        <f>SUM(D793:F794)</f>
        <v>128.80000000000001</v>
      </c>
      <c r="H793" s="73"/>
      <c r="I793" s="9"/>
      <c r="J793" s="153">
        <f>SUM(G793-H793)</f>
        <v>128.80000000000001</v>
      </c>
      <c r="K793" s="73"/>
      <c r="L793" s="164">
        <v>2.89</v>
      </c>
      <c r="M793" s="107"/>
      <c r="N793" s="84">
        <f>SUM((G793+K793)*M793*0.0003)</f>
        <v>0</v>
      </c>
      <c r="O793" s="84"/>
      <c r="P793" s="123">
        <f>SUM(J793:O794)</f>
        <v>131.69</v>
      </c>
    </row>
    <row r="794" spans="1:16" s="1" customFormat="1">
      <c r="A794" s="44"/>
      <c r="B794" s="33" t="s">
        <v>760</v>
      </c>
      <c r="C794" s="4">
        <v>200</v>
      </c>
      <c r="D794" s="72"/>
      <c r="E794" s="72"/>
      <c r="F794" s="72"/>
      <c r="G794" s="72"/>
      <c r="H794" s="73"/>
      <c r="I794" s="134"/>
      <c r="J794" s="153"/>
      <c r="K794" s="73"/>
      <c r="L794" s="164"/>
      <c r="M794" s="112"/>
      <c r="N794" s="73"/>
      <c r="O794" s="73"/>
      <c r="P794" s="125"/>
    </row>
    <row r="795" spans="1:16" s="1" customFormat="1">
      <c r="A795" s="44"/>
      <c r="B795" s="76" t="s">
        <v>762</v>
      </c>
      <c r="C795" s="52">
        <v>600</v>
      </c>
      <c r="D795" s="53">
        <f>SUM(C795*0.1)</f>
        <v>60</v>
      </c>
      <c r="E795" s="53">
        <v>7</v>
      </c>
      <c r="F795" s="53">
        <v>30</v>
      </c>
      <c r="G795" s="54">
        <f>SUM(D795:F795)</f>
        <v>97</v>
      </c>
      <c r="H795" s="54"/>
      <c r="I795" s="188"/>
      <c r="J795" s="130">
        <f>SUM(G795-H795)</f>
        <v>97</v>
      </c>
      <c r="K795" s="54"/>
      <c r="L795" s="95"/>
      <c r="M795" s="156"/>
      <c r="N795" s="54">
        <f>SUM(J795*M795*0.0003)</f>
        <v>0</v>
      </c>
      <c r="O795" s="54"/>
      <c r="P795" s="95">
        <f>SUM(J795:O795)</f>
        <v>97</v>
      </c>
    </row>
    <row r="796" spans="1:16" s="1" customFormat="1">
      <c r="A796" s="23"/>
      <c r="B796" s="77" t="s">
        <v>763</v>
      </c>
      <c r="C796" s="52">
        <v>600</v>
      </c>
      <c r="D796" s="70">
        <f>SUM(C796*0.1)</f>
        <v>60</v>
      </c>
      <c r="E796" s="70">
        <v>7</v>
      </c>
      <c r="F796" s="70">
        <v>30</v>
      </c>
      <c r="G796" s="54">
        <f>SUM(D796:F796)</f>
        <v>97</v>
      </c>
      <c r="H796" s="54"/>
      <c r="I796" s="129"/>
      <c r="J796" s="130">
        <f>SUM(G796-H796)</f>
        <v>97</v>
      </c>
      <c r="K796" s="209">
        <v>194</v>
      </c>
      <c r="L796" s="165">
        <v>8.74</v>
      </c>
      <c r="M796" s="247"/>
      <c r="N796" s="54">
        <f>SUM(G796*M796*0.0003)</f>
        <v>0</v>
      </c>
      <c r="O796" s="54"/>
      <c r="P796" s="95">
        <f>SUM(J796:O796)</f>
        <v>299.74</v>
      </c>
    </row>
    <row r="797" spans="1:16" s="1" customFormat="1">
      <c r="A797" s="23"/>
      <c r="B797" s="33" t="s">
        <v>764</v>
      </c>
      <c r="C797" s="4">
        <v>600</v>
      </c>
      <c r="D797" s="42">
        <f>(SUM(C797:C798))*0.1</f>
        <v>80</v>
      </c>
      <c r="E797" s="42">
        <v>7</v>
      </c>
      <c r="F797" s="42">
        <v>40</v>
      </c>
      <c r="G797" s="43">
        <f>SUM(D797:F798)</f>
        <v>127</v>
      </c>
      <c r="H797" s="43"/>
      <c r="I797" s="98"/>
      <c r="J797" s="153">
        <f>SUM(G797-H797)</f>
        <v>127</v>
      </c>
      <c r="K797" s="228">
        <v>59.82</v>
      </c>
      <c r="L797" s="111">
        <v>4.1500000000000004</v>
      </c>
      <c r="M797" s="124"/>
      <c r="N797" s="43">
        <f>SUM((G797+K797)*M797*0.0003)</f>
        <v>0</v>
      </c>
      <c r="O797" s="43"/>
      <c r="P797" s="123">
        <f>SUM(J797:O798)</f>
        <v>129.69</v>
      </c>
    </row>
    <row r="798" spans="1:16" s="1" customFormat="1">
      <c r="A798" s="44"/>
      <c r="B798" s="33" t="s">
        <v>760</v>
      </c>
      <c r="C798" s="4">
        <v>200</v>
      </c>
      <c r="D798" s="42"/>
      <c r="E798" s="42"/>
      <c r="F798" s="42"/>
      <c r="G798" s="43"/>
      <c r="H798" s="43"/>
      <c r="I798" s="150">
        <v>45792</v>
      </c>
      <c r="J798" s="153"/>
      <c r="K798" s="120">
        <v>-57.13</v>
      </c>
      <c r="L798" s="111">
        <v>-4.1500000000000004</v>
      </c>
      <c r="M798" s="124"/>
      <c r="N798" s="43"/>
      <c r="O798" s="43"/>
      <c r="P798" s="125"/>
    </row>
    <row r="799" spans="1:16" s="1" customFormat="1">
      <c r="A799" s="44"/>
      <c r="B799" s="347" t="s">
        <v>765</v>
      </c>
      <c r="C799" s="204">
        <v>600</v>
      </c>
      <c r="D799" s="205">
        <f t="shared" ref="D799:D804" si="201">SUM(C799*0.1)</f>
        <v>60</v>
      </c>
      <c r="E799" s="205">
        <v>7</v>
      </c>
      <c r="F799" s="205">
        <v>30</v>
      </c>
      <c r="G799" s="231">
        <f t="shared" ref="G799:G806" si="202">SUM(D799:F799)</f>
        <v>97</v>
      </c>
      <c r="H799" s="207">
        <v>97</v>
      </c>
      <c r="I799" s="278">
        <v>45829</v>
      </c>
      <c r="J799" s="306">
        <f>SUM(G799-H799)</f>
        <v>0</v>
      </c>
      <c r="K799" s="348"/>
      <c r="L799" s="324"/>
      <c r="M799" s="325"/>
      <c r="N799" s="231">
        <f t="shared" ref="N799:N806" si="203">SUM(G799*M799*0.0003)</f>
        <v>0</v>
      </c>
      <c r="O799" s="231"/>
      <c r="P799" s="163">
        <f t="shared" ref="P799:P806" si="204">SUM(J799:O799)</f>
        <v>0</v>
      </c>
    </row>
    <row r="800" spans="1:16" s="1" customFormat="1">
      <c r="A800" s="203"/>
      <c r="B800" s="92" t="s">
        <v>766</v>
      </c>
      <c r="C800" s="22">
        <v>645</v>
      </c>
      <c r="D800" s="42">
        <f t="shared" si="201"/>
        <v>64.5</v>
      </c>
      <c r="E800" s="42">
        <v>7</v>
      </c>
      <c r="F800" s="42">
        <v>30</v>
      </c>
      <c r="G800" s="43">
        <f t="shared" si="202"/>
        <v>101.5</v>
      </c>
      <c r="H800" s="72"/>
      <c r="I800" s="98"/>
      <c r="J800" s="153">
        <f t="shared" ref="J800:J806" si="205">SUM(G800-H800)</f>
        <v>101.5</v>
      </c>
      <c r="K800" s="120">
        <v>-0.88</v>
      </c>
      <c r="L800" s="123"/>
      <c r="M800" s="124"/>
      <c r="N800" s="43">
        <f t="shared" si="203"/>
        <v>0</v>
      </c>
      <c r="O800" s="43"/>
      <c r="P800" s="95">
        <f t="shared" si="204"/>
        <v>100.62</v>
      </c>
    </row>
    <row r="801" spans="1:16" s="1" customFormat="1">
      <c r="A801" s="203"/>
      <c r="B801" s="46" t="s">
        <v>767</v>
      </c>
      <c r="C801" s="47">
        <v>630</v>
      </c>
      <c r="D801" s="48">
        <f t="shared" si="201"/>
        <v>63</v>
      </c>
      <c r="E801" s="48">
        <v>7</v>
      </c>
      <c r="F801" s="48">
        <v>30</v>
      </c>
      <c r="G801" s="49">
        <f t="shared" si="202"/>
        <v>100</v>
      </c>
      <c r="H801" s="49"/>
      <c r="I801" s="126"/>
      <c r="J801" s="139">
        <f t="shared" si="205"/>
        <v>100</v>
      </c>
      <c r="K801" s="84"/>
      <c r="L801" s="176">
        <v>1.41</v>
      </c>
      <c r="M801" s="107"/>
      <c r="N801" s="49">
        <f t="shared" si="203"/>
        <v>0</v>
      </c>
      <c r="O801" s="49"/>
      <c r="P801" s="95">
        <f t="shared" si="204"/>
        <v>101.41</v>
      </c>
    </row>
    <row r="802" spans="1:16" s="1" customFormat="1">
      <c r="A802" s="203"/>
      <c r="B802" s="85" t="s">
        <v>768</v>
      </c>
      <c r="C802" s="52">
        <v>610</v>
      </c>
      <c r="D802" s="53">
        <f t="shared" si="201"/>
        <v>61</v>
      </c>
      <c r="E802" s="53">
        <v>7</v>
      </c>
      <c r="F802" s="53">
        <v>30</v>
      </c>
      <c r="G802" s="54">
        <f t="shared" si="202"/>
        <v>98</v>
      </c>
      <c r="H802" s="54"/>
      <c r="I802" s="129"/>
      <c r="J802" s="130">
        <f t="shared" si="205"/>
        <v>98</v>
      </c>
      <c r="K802" s="209">
        <v>98</v>
      </c>
      <c r="L802" s="165">
        <v>4.41</v>
      </c>
      <c r="M802" s="133"/>
      <c r="N802" s="54">
        <f t="shared" si="203"/>
        <v>0</v>
      </c>
      <c r="O802" s="54"/>
      <c r="P802" s="95">
        <f t="shared" si="204"/>
        <v>200.41</v>
      </c>
    </row>
    <row r="803" spans="1:16" s="1" customFormat="1">
      <c r="A803" s="203"/>
      <c r="B803" s="240" t="s">
        <v>769</v>
      </c>
      <c r="C803" s="82">
        <v>690</v>
      </c>
      <c r="D803" s="58">
        <f t="shared" si="201"/>
        <v>69</v>
      </c>
      <c r="E803" s="58">
        <v>7</v>
      </c>
      <c r="F803" s="58">
        <v>30</v>
      </c>
      <c r="G803" s="60">
        <f t="shared" si="202"/>
        <v>106</v>
      </c>
      <c r="H803" s="60"/>
      <c r="I803" s="134"/>
      <c r="J803" s="171">
        <f t="shared" si="205"/>
        <v>106</v>
      </c>
      <c r="K803" s="60"/>
      <c r="L803" s="136"/>
      <c r="M803" s="117"/>
      <c r="N803" s="60">
        <f t="shared" si="203"/>
        <v>0</v>
      </c>
      <c r="O803" s="60"/>
      <c r="P803" s="95">
        <f t="shared" si="204"/>
        <v>106</v>
      </c>
    </row>
    <row r="804" spans="1:16" s="1" customFormat="1">
      <c r="A804" s="203"/>
      <c r="B804" s="76" t="s">
        <v>770</v>
      </c>
      <c r="C804" s="69">
        <v>680</v>
      </c>
      <c r="D804" s="53">
        <f t="shared" si="201"/>
        <v>68</v>
      </c>
      <c r="E804" s="53">
        <v>7</v>
      </c>
      <c r="F804" s="53">
        <v>30</v>
      </c>
      <c r="G804" s="70">
        <f t="shared" si="202"/>
        <v>105</v>
      </c>
      <c r="H804" s="78"/>
      <c r="I804" s="188"/>
      <c r="J804" s="127">
        <f t="shared" si="205"/>
        <v>105</v>
      </c>
      <c r="K804" s="49"/>
      <c r="L804" s="141"/>
      <c r="M804" s="154"/>
      <c r="N804" s="43">
        <f t="shared" si="203"/>
        <v>0</v>
      </c>
      <c r="O804" s="43"/>
      <c r="P804" s="95">
        <f t="shared" si="204"/>
        <v>105</v>
      </c>
    </row>
    <row r="805" spans="1:16" s="1" customFormat="1">
      <c r="A805" s="203"/>
      <c r="B805" s="77" t="s">
        <v>771</v>
      </c>
      <c r="C805" s="69">
        <v>435</v>
      </c>
      <c r="D805" s="53">
        <f>(SUM(C805:C805))*0.1</f>
        <v>43.5</v>
      </c>
      <c r="E805" s="53">
        <v>7</v>
      </c>
      <c r="F805" s="53">
        <v>30</v>
      </c>
      <c r="G805" s="54">
        <f t="shared" si="202"/>
        <v>80.5</v>
      </c>
      <c r="H805" s="54"/>
      <c r="I805" s="159"/>
      <c r="J805" s="130">
        <f t="shared" si="205"/>
        <v>80.5</v>
      </c>
      <c r="K805" s="78"/>
      <c r="L805" s="161">
        <v>3.12</v>
      </c>
      <c r="M805" s="133"/>
      <c r="N805" s="54">
        <f t="shared" si="203"/>
        <v>0</v>
      </c>
      <c r="O805" s="54"/>
      <c r="P805" s="95">
        <f t="shared" si="204"/>
        <v>83.62</v>
      </c>
    </row>
    <row r="806" spans="1:16" s="1" customFormat="1">
      <c r="A806" s="55"/>
      <c r="B806" s="237" t="s">
        <v>772</v>
      </c>
      <c r="C806" s="57">
        <v>730</v>
      </c>
      <c r="D806" s="58">
        <f>SUM(C806*0.1)</f>
        <v>73</v>
      </c>
      <c r="E806" s="58">
        <v>7</v>
      </c>
      <c r="F806" s="58">
        <v>30</v>
      </c>
      <c r="G806" s="60">
        <f t="shared" si="202"/>
        <v>110</v>
      </c>
      <c r="H806" s="60"/>
      <c r="I806" s="255"/>
      <c r="J806" s="262">
        <f t="shared" si="205"/>
        <v>110</v>
      </c>
      <c r="K806" s="178">
        <v>-16.53</v>
      </c>
      <c r="L806" s="136"/>
      <c r="M806" s="290"/>
      <c r="N806" s="60">
        <f t="shared" si="203"/>
        <v>0</v>
      </c>
      <c r="O806" s="60"/>
      <c r="P806" s="95">
        <f t="shared" si="204"/>
        <v>93.47</v>
      </c>
    </row>
    <row r="807" spans="1:16" s="1" customFormat="1">
      <c r="A807" s="23"/>
      <c r="B807" s="4" t="s">
        <v>773</v>
      </c>
      <c r="C807" s="22">
        <v>563</v>
      </c>
      <c r="D807" s="42">
        <f>(SUM(C807:C808))*0.1</f>
        <v>163.5</v>
      </c>
      <c r="E807" s="42">
        <v>7</v>
      </c>
      <c r="F807" s="72">
        <v>60</v>
      </c>
      <c r="G807" s="43">
        <f>SUM(D807:F808)</f>
        <v>230.5</v>
      </c>
      <c r="H807" s="43"/>
      <c r="I807" s="9"/>
      <c r="J807" s="153">
        <f>SUM(G807-H807)-H808</f>
        <v>230.5</v>
      </c>
      <c r="K807" s="43"/>
      <c r="L807" s="123"/>
      <c r="M807" s="112"/>
      <c r="N807" s="43">
        <f>SUM(H808*M807*0.0003)</f>
        <v>0</v>
      </c>
      <c r="O807" s="43"/>
      <c r="P807" s="123">
        <f>SUM(J807:O808)</f>
        <v>230.5</v>
      </c>
    </row>
    <row r="808" spans="1:16" s="1" customFormat="1">
      <c r="A808" s="44"/>
      <c r="B808" s="4" t="s">
        <v>774</v>
      </c>
      <c r="C808" s="4">
        <v>1072</v>
      </c>
      <c r="D808" s="42"/>
      <c r="E808" s="42"/>
      <c r="F808" s="72"/>
      <c r="G808" s="72"/>
      <c r="H808" s="73"/>
      <c r="I808" s="98"/>
      <c r="J808" s="153"/>
      <c r="K808" s="73"/>
      <c r="L808" s="158"/>
      <c r="M808" s="112"/>
      <c r="N808" s="73"/>
      <c r="O808" s="73"/>
      <c r="P808" s="125"/>
    </row>
    <row r="809" spans="1:16" s="1" customFormat="1">
      <c r="A809" s="44"/>
      <c r="B809" s="76" t="s">
        <v>775</v>
      </c>
      <c r="C809" s="69">
        <v>1104</v>
      </c>
      <c r="D809" s="53">
        <f>SUM(C809*0.1)</f>
        <v>110.4</v>
      </c>
      <c r="E809" s="53">
        <v>7</v>
      </c>
      <c r="F809" s="53">
        <v>30</v>
      </c>
      <c r="G809" s="54">
        <f>SUM(D809:F809)</f>
        <v>147.4</v>
      </c>
      <c r="H809" s="54"/>
      <c r="I809" s="129"/>
      <c r="J809" s="130">
        <f>SUM(G809-H809)</f>
        <v>147.4</v>
      </c>
      <c r="K809" s="54"/>
      <c r="L809" s="95"/>
      <c r="M809" s="133"/>
      <c r="N809" s="54">
        <f>SUM(G809*M809*0.0003)</f>
        <v>0</v>
      </c>
      <c r="O809" s="54"/>
      <c r="P809" s="95">
        <f>SUM(J809:O809)</f>
        <v>147.4</v>
      </c>
    </row>
    <row r="810" spans="1:16" s="1" customFormat="1">
      <c r="A810" s="203"/>
      <c r="B810" s="236" t="s">
        <v>776</v>
      </c>
      <c r="C810" s="34">
        <v>581</v>
      </c>
      <c r="D810" s="35">
        <f>SUM(C810*0.1)</f>
        <v>58.1</v>
      </c>
      <c r="E810" s="35">
        <v>7</v>
      </c>
      <c r="F810" s="35">
        <v>30</v>
      </c>
      <c r="G810" s="36">
        <f>SUM(D810:F810)</f>
        <v>95.1</v>
      </c>
      <c r="H810" s="36">
        <v>140</v>
      </c>
      <c r="I810" s="146">
        <v>45775</v>
      </c>
      <c r="J810" s="308">
        <f>SUM(G810-H810)</f>
        <v>-44.9</v>
      </c>
      <c r="K810" s="120">
        <v>-3.82</v>
      </c>
      <c r="L810" s="111"/>
      <c r="M810" s="148"/>
      <c r="N810" s="36">
        <f>SUM(G810*M810*0.0003)</f>
        <v>0</v>
      </c>
      <c r="O810" s="36"/>
      <c r="P810" s="179">
        <f>SUM(J810:O810)</f>
        <v>-48.72</v>
      </c>
    </row>
    <row r="811" spans="1:16" s="1" customFormat="1">
      <c r="A811" s="55"/>
      <c r="B811" s="77" t="s">
        <v>777</v>
      </c>
      <c r="C811" s="69">
        <v>761</v>
      </c>
      <c r="D811" s="53">
        <f>SUM(C811*0.1)</f>
        <v>76.099999999999994</v>
      </c>
      <c r="E811" s="53">
        <v>7</v>
      </c>
      <c r="F811" s="53">
        <v>30</v>
      </c>
      <c r="G811" s="70">
        <f>SUM(D811:F811)</f>
        <v>113.1</v>
      </c>
      <c r="H811" s="78"/>
      <c r="I811" s="159"/>
      <c r="J811" s="127">
        <f>SUM(G811-H811)</f>
        <v>113.1</v>
      </c>
      <c r="K811" s="167">
        <v>113.1</v>
      </c>
      <c r="L811" s="176">
        <v>5.23</v>
      </c>
      <c r="M811" s="190"/>
      <c r="N811" s="78">
        <f>SUM((G811+K811)*M811*0.0003)</f>
        <v>0</v>
      </c>
      <c r="O811" s="78"/>
      <c r="P811" s="95">
        <f>SUM(J811:O811)</f>
        <v>231.43</v>
      </c>
    </row>
    <row r="812" spans="1:16" s="1" customFormat="1">
      <c r="A812" s="23"/>
      <c r="B812" s="41" t="s">
        <v>778</v>
      </c>
      <c r="C812" s="34">
        <v>600</v>
      </c>
      <c r="D812" s="35">
        <f>(SUM(C812:C814))*0.1</f>
        <v>188.5</v>
      </c>
      <c r="E812" s="35">
        <v>7</v>
      </c>
      <c r="F812" s="35">
        <v>90</v>
      </c>
      <c r="G812" s="36">
        <f>SUM(D812:F813)</f>
        <v>285.5</v>
      </c>
      <c r="H812" s="36">
        <v>100</v>
      </c>
      <c r="I812" s="285">
        <v>45712</v>
      </c>
      <c r="J812" s="225">
        <f>SUM(G812-H812)-H813</f>
        <v>185.5</v>
      </c>
      <c r="K812" s="208">
        <v>-284.5</v>
      </c>
      <c r="L812" s="106"/>
      <c r="M812" s="309"/>
      <c r="N812" s="36">
        <f>SUM((G812+K812-H812)*M812*0.0003)</f>
        <v>0</v>
      </c>
      <c r="O812" s="36"/>
      <c r="P812" s="302">
        <f>SUM(J812:O814)</f>
        <v>-99</v>
      </c>
    </row>
    <row r="813" spans="1:16" s="1" customFormat="1">
      <c r="A813" s="32"/>
      <c r="B813" s="41" t="s">
        <v>779</v>
      </c>
      <c r="C813" s="34">
        <v>660</v>
      </c>
      <c r="D813" s="35"/>
      <c r="E813" s="35"/>
      <c r="F813" s="35"/>
      <c r="G813" s="36"/>
      <c r="H813" s="36"/>
      <c r="I813" s="355" t="s">
        <v>29</v>
      </c>
      <c r="J813" s="224">
        <v>-185.5</v>
      </c>
      <c r="K813" s="228">
        <v>185.5</v>
      </c>
      <c r="L813" s="111"/>
      <c r="M813" s="309"/>
      <c r="N813" s="36">
        <f>SUM(G813*M813*0.0003)</f>
        <v>0</v>
      </c>
      <c r="O813" s="36"/>
      <c r="P813" s="302"/>
    </row>
    <row r="814" spans="1:16" s="1" customFormat="1">
      <c r="A814" s="44"/>
      <c r="B814" s="41" t="s">
        <v>780</v>
      </c>
      <c r="C814" s="34">
        <v>625</v>
      </c>
      <c r="D814" s="35"/>
      <c r="E814" s="35"/>
      <c r="F814" s="35"/>
      <c r="G814" s="36"/>
      <c r="H814" s="36"/>
      <c r="I814" s="285"/>
      <c r="J814" s="177"/>
      <c r="K814" s="178"/>
      <c r="L814" s="116"/>
      <c r="M814" s="309"/>
      <c r="N814" s="36">
        <f>SUM(G814*M814*0.0003)</f>
        <v>0</v>
      </c>
      <c r="O814" s="36"/>
      <c r="P814" s="254"/>
    </row>
    <row r="815" spans="1:16" s="1" customFormat="1">
      <c r="A815" s="44"/>
      <c r="B815" s="68" t="s">
        <v>781</v>
      </c>
      <c r="C815" s="47">
        <v>590</v>
      </c>
      <c r="D815" s="48">
        <f>SUM(C815*0.1)</f>
        <v>59</v>
      </c>
      <c r="E815" s="48">
        <v>7</v>
      </c>
      <c r="F815" s="48">
        <v>30</v>
      </c>
      <c r="G815" s="49">
        <f>SUM(D815:F815)</f>
        <v>96</v>
      </c>
      <c r="H815" s="49"/>
      <c r="I815" s="126"/>
      <c r="J815" s="153">
        <f>SUM(G815-H815)</f>
        <v>96</v>
      </c>
      <c r="K815" s="43"/>
      <c r="L815" s="123"/>
      <c r="M815" s="186"/>
      <c r="N815" s="49">
        <f>SUM(G815*M815*0.0003)</f>
        <v>0</v>
      </c>
      <c r="O815" s="49"/>
      <c r="P815" s="95">
        <f>SUM(J815:O815)</f>
        <v>96</v>
      </c>
    </row>
    <row r="816" spans="1:16" s="1" customFormat="1">
      <c r="A816" s="23"/>
      <c r="B816" s="51" t="s">
        <v>782</v>
      </c>
      <c r="C816" s="52">
        <v>579</v>
      </c>
      <c r="D816" s="53">
        <f>SUM(C816*0.1)</f>
        <v>57.9</v>
      </c>
      <c r="E816" s="53">
        <v>7</v>
      </c>
      <c r="F816" s="53">
        <v>30</v>
      </c>
      <c r="G816" s="54">
        <f>SUM(D816:F816)</f>
        <v>94.9</v>
      </c>
      <c r="H816" s="54"/>
      <c r="I816" s="159"/>
      <c r="J816" s="130">
        <f>SUM(G816-H816)</f>
        <v>94.9</v>
      </c>
      <c r="K816" s="155">
        <v>-1.77</v>
      </c>
      <c r="L816" s="95"/>
      <c r="M816" s="133"/>
      <c r="N816" s="54">
        <f>SUM(G816*M816*0.0003)</f>
        <v>0</v>
      </c>
      <c r="O816" s="54"/>
      <c r="P816" s="95">
        <f>SUM(J816:O816)</f>
        <v>93.13</v>
      </c>
    </row>
    <row r="817" spans="1:16" s="1" customFormat="1">
      <c r="A817" s="23"/>
      <c r="B817" s="64" t="s">
        <v>783</v>
      </c>
      <c r="C817" s="4">
        <v>607</v>
      </c>
      <c r="D817" s="42">
        <f>(SUM(C817:C818))*0.1</f>
        <v>87.3</v>
      </c>
      <c r="E817" s="42">
        <v>7</v>
      </c>
      <c r="F817" s="72">
        <v>45</v>
      </c>
      <c r="G817" s="43">
        <f>SUM(D817:F818)</f>
        <v>139.30000000000001</v>
      </c>
      <c r="H817" s="43"/>
      <c r="I817" s="157"/>
      <c r="J817" s="153">
        <f>SUM(G817-H817)</f>
        <v>139.30000000000001</v>
      </c>
      <c r="K817" s="120">
        <v>-1</v>
      </c>
      <c r="L817" s="123"/>
      <c r="M817" s="124"/>
      <c r="N817" s="43">
        <f>SUM(G817*M817*0.0003)</f>
        <v>0</v>
      </c>
      <c r="O817" s="43"/>
      <c r="P817" s="123">
        <f>SUM(J817:O818)</f>
        <v>138.30000000000001</v>
      </c>
    </row>
    <row r="818" spans="1:16" s="1" customFormat="1">
      <c r="A818" s="44"/>
      <c r="B818" s="64" t="s">
        <v>784</v>
      </c>
      <c r="C818" s="4">
        <v>266</v>
      </c>
      <c r="D818" s="42"/>
      <c r="E818" s="42"/>
      <c r="F818" s="72"/>
      <c r="G818" s="72"/>
      <c r="H818" s="73"/>
      <c r="I818" s="232"/>
      <c r="J818" s="43"/>
      <c r="K818" s="120"/>
      <c r="L818" s="123"/>
      <c r="M818" s="124"/>
      <c r="N818" s="43"/>
      <c r="O818" s="43"/>
      <c r="P818" s="125"/>
    </row>
    <row r="819" spans="1:16" s="1" customFormat="1">
      <c r="A819" s="32"/>
      <c r="B819" s="192" t="s">
        <v>785</v>
      </c>
      <c r="C819" s="52">
        <v>609</v>
      </c>
      <c r="D819" s="53">
        <f>SUM(C819*0.1)</f>
        <v>60.9</v>
      </c>
      <c r="E819" s="53">
        <v>7</v>
      </c>
      <c r="F819" s="53">
        <v>30</v>
      </c>
      <c r="G819" s="54">
        <f>SUM(D819:F819)</f>
        <v>97.9</v>
      </c>
      <c r="H819" s="54"/>
      <c r="I819" s="159"/>
      <c r="J819" s="130">
        <f>SUM(G819-H819)</f>
        <v>97.9</v>
      </c>
      <c r="K819" s="155">
        <v>-0.9</v>
      </c>
      <c r="L819" s="95"/>
      <c r="M819" s="156"/>
      <c r="N819" s="54">
        <f>SUM(J819*M819*0.0003)</f>
        <v>0</v>
      </c>
      <c r="O819" s="54"/>
      <c r="P819" s="95">
        <f>SUM(J819:O819)</f>
        <v>97</v>
      </c>
    </row>
    <row r="820" spans="1:16" s="1" customFormat="1">
      <c r="A820" s="23"/>
      <c r="B820" s="64" t="s">
        <v>786</v>
      </c>
      <c r="C820" s="22">
        <v>422</v>
      </c>
      <c r="D820" s="42">
        <f>(SUM(C820:C821))*0.1</f>
        <v>66.900000000000006</v>
      </c>
      <c r="E820" s="42">
        <v>7</v>
      </c>
      <c r="F820" s="72">
        <v>45</v>
      </c>
      <c r="G820" s="43">
        <f>SUM(D820:F821)</f>
        <v>118.9</v>
      </c>
      <c r="H820" s="43"/>
      <c r="I820" s="9"/>
      <c r="J820" s="153">
        <f>SUM(G820-H820)</f>
        <v>118.9</v>
      </c>
      <c r="K820" s="245">
        <v>-1.1000000000000001</v>
      </c>
      <c r="L820" s="123"/>
      <c r="M820" s="124"/>
      <c r="N820" s="43">
        <f>SUM(G820*M820*0.0003)</f>
        <v>0</v>
      </c>
      <c r="O820" s="43"/>
      <c r="P820" s="123">
        <f>SUM(J820:O821)</f>
        <v>117.8</v>
      </c>
    </row>
    <row r="821" spans="1:16" s="1" customFormat="1">
      <c r="A821" s="44"/>
      <c r="B821" s="64" t="s">
        <v>787</v>
      </c>
      <c r="C821" s="22">
        <v>247</v>
      </c>
      <c r="D821" s="42"/>
      <c r="E821" s="42"/>
      <c r="F821" s="72"/>
      <c r="G821" s="72"/>
      <c r="H821" s="73"/>
      <c r="I821" s="98"/>
      <c r="J821" s="153"/>
      <c r="K821" s="245"/>
      <c r="L821" s="123"/>
      <c r="M821" s="124"/>
      <c r="N821" s="43"/>
      <c r="O821" s="43"/>
      <c r="P821" s="125"/>
    </row>
    <row r="822" spans="1:16" s="1" customFormat="1">
      <c r="A822" s="44"/>
      <c r="B822" s="91" t="s">
        <v>788</v>
      </c>
      <c r="C822" s="52">
        <v>619</v>
      </c>
      <c r="D822" s="53">
        <f t="shared" ref="D822:D840" si="206">SUM(C822*0.1)</f>
        <v>61.9</v>
      </c>
      <c r="E822" s="53">
        <v>7</v>
      </c>
      <c r="F822" s="53">
        <v>30</v>
      </c>
      <c r="G822" s="54">
        <f>SUM(D822:F822)</f>
        <v>98.9</v>
      </c>
      <c r="H822" s="54"/>
      <c r="I822" s="159"/>
      <c r="J822" s="181">
        <f>SUM(G822-H822)</f>
        <v>98.9</v>
      </c>
      <c r="K822" s="54"/>
      <c r="L822" s="95"/>
      <c r="M822" s="133"/>
      <c r="N822" s="54">
        <f>SUM(G822*M822*0.0003)</f>
        <v>0</v>
      </c>
      <c r="O822" s="54"/>
      <c r="P822" s="95">
        <f t="shared" ref="P822:P839" si="207">SUM(J822:O822)</f>
        <v>98.9</v>
      </c>
    </row>
    <row r="823" spans="1:16" s="1" customFormat="1">
      <c r="A823" s="203"/>
      <c r="B823" s="75" t="s">
        <v>789</v>
      </c>
      <c r="C823" s="22">
        <v>745</v>
      </c>
      <c r="D823" s="42">
        <f t="shared" si="206"/>
        <v>74.5</v>
      </c>
      <c r="E823" s="42">
        <v>7</v>
      </c>
      <c r="F823" s="42">
        <v>30</v>
      </c>
      <c r="G823" s="43">
        <f>SUM(D823:F823)</f>
        <v>111.5</v>
      </c>
      <c r="H823" s="43"/>
      <c r="I823" s="232"/>
      <c r="J823" s="119">
        <f>SUM(G823-H823)</f>
        <v>111.5</v>
      </c>
      <c r="K823" s="43"/>
      <c r="L823" s="113">
        <v>2.04</v>
      </c>
      <c r="M823" s="124"/>
      <c r="N823" s="43">
        <f>SUM(G823*M823*0.0003)</f>
        <v>0</v>
      </c>
      <c r="O823" s="43"/>
      <c r="P823" s="95">
        <f t="shared" si="207"/>
        <v>113.54</v>
      </c>
    </row>
    <row r="824" spans="1:16" s="1" customFormat="1">
      <c r="A824" s="203"/>
      <c r="B824" s="61" t="s">
        <v>790</v>
      </c>
      <c r="C824" s="87">
        <v>630</v>
      </c>
      <c r="D824" s="48">
        <f t="shared" si="206"/>
        <v>63</v>
      </c>
      <c r="E824" s="48">
        <v>7</v>
      </c>
      <c r="F824" s="48">
        <v>30</v>
      </c>
      <c r="G824" s="83">
        <f>SUM(D824:F824)</f>
        <v>100</v>
      </c>
      <c r="H824" s="84"/>
      <c r="I824" s="180"/>
      <c r="J824" s="130">
        <f t="shared" ref="J824:J840" si="208">SUM(G824-H824)</f>
        <v>100</v>
      </c>
      <c r="K824" s="78"/>
      <c r="L824" s="132"/>
      <c r="M824" s="190"/>
      <c r="N824" s="78">
        <f>SUM(G824*M824*0.0003)</f>
        <v>0</v>
      </c>
      <c r="O824" s="78"/>
      <c r="P824" s="95">
        <f t="shared" si="207"/>
        <v>100</v>
      </c>
    </row>
    <row r="825" spans="1:16" s="1" customFormat="1">
      <c r="A825" s="203"/>
      <c r="B825" s="85" t="s">
        <v>791</v>
      </c>
      <c r="C825" s="52">
        <v>857</v>
      </c>
      <c r="D825" s="53">
        <f t="shared" si="206"/>
        <v>85.7</v>
      </c>
      <c r="E825" s="53">
        <v>7</v>
      </c>
      <c r="F825" s="53">
        <v>30</v>
      </c>
      <c r="G825" s="54">
        <f>SUM(D825:F825)</f>
        <v>122.7</v>
      </c>
      <c r="H825" s="54"/>
      <c r="I825" s="241"/>
      <c r="J825" s="119">
        <f t="shared" si="208"/>
        <v>122.7</v>
      </c>
      <c r="K825" s="43"/>
      <c r="L825" s="113">
        <v>2.58</v>
      </c>
      <c r="M825" s="124"/>
      <c r="N825" s="43">
        <f>SUM(G825*M825*0.0003)</f>
        <v>0</v>
      </c>
      <c r="O825" s="43"/>
      <c r="P825" s="95">
        <f t="shared" si="207"/>
        <v>125.28</v>
      </c>
    </row>
    <row r="826" spans="1:16" s="1" customFormat="1">
      <c r="A826" s="203"/>
      <c r="B826" s="51" t="s">
        <v>792</v>
      </c>
      <c r="C826" s="52">
        <v>518</v>
      </c>
      <c r="D826" s="53">
        <f t="shared" si="206"/>
        <v>51.8</v>
      </c>
      <c r="E826" s="53">
        <v>7</v>
      </c>
      <c r="F826" s="53">
        <v>30</v>
      </c>
      <c r="G826" s="54">
        <f>SUM(D826:F826)-51.8</f>
        <v>37</v>
      </c>
      <c r="H826" s="54"/>
      <c r="I826" s="129"/>
      <c r="J826" s="130">
        <f t="shared" si="208"/>
        <v>37</v>
      </c>
      <c r="K826" s="155">
        <v>-11.37</v>
      </c>
      <c r="L826" s="95"/>
      <c r="M826" s="156"/>
      <c r="N826" s="54">
        <f t="shared" ref="N826:N833" si="209">SUM(G826*M826*0.0003)</f>
        <v>0</v>
      </c>
      <c r="O826" s="54"/>
      <c r="P826" s="95">
        <f t="shared" si="207"/>
        <v>25.63</v>
      </c>
    </row>
    <row r="827" spans="1:16" s="1" customFormat="1">
      <c r="A827" s="203"/>
      <c r="B827" s="192" t="s">
        <v>793</v>
      </c>
      <c r="C827" s="52">
        <v>630</v>
      </c>
      <c r="D827" s="53">
        <f t="shared" si="206"/>
        <v>63</v>
      </c>
      <c r="E827" s="53">
        <v>7</v>
      </c>
      <c r="F827" s="53">
        <v>30</v>
      </c>
      <c r="G827" s="54">
        <f>SUM(D827:F827)</f>
        <v>100</v>
      </c>
      <c r="H827" s="54"/>
      <c r="I827" s="129"/>
      <c r="J827" s="130">
        <f t="shared" si="208"/>
        <v>100</v>
      </c>
      <c r="K827" s="155">
        <v>-0.5</v>
      </c>
      <c r="L827" s="95"/>
      <c r="M827" s="190"/>
      <c r="N827" s="78">
        <f t="shared" si="209"/>
        <v>0</v>
      </c>
      <c r="O827" s="356"/>
      <c r="P827" s="95">
        <f t="shared" si="207"/>
        <v>99.5</v>
      </c>
    </row>
    <row r="828" spans="1:16" s="1" customFormat="1">
      <c r="A828" s="203"/>
      <c r="B828" s="89" t="s">
        <v>794</v>
      </c>
      <c r="C828" s="22">
        <v>750</v>
      </c>
      <c r="D828" s="42">
        <f t="shared" si="206"/>
        <v>75</v>
      </c>
      <c r="E828" s="42">
        <v>7</v>
      </c>
      <c r="F828" s="42">
        <v>30</v>
      </c>
      <c r="G828" s="43">
        <f>SUM(D828:F828)</f>
        <v>112</v>
      </c>
      <c r="H828" s="43"/>
      <c r="I828" s="9"/>
      <c r="J828" s="153">
        <f t="shared" si="208"/>
        <v>112</v>
      </c>
      <c r="K828" s="43"/>
      <c r="L828" s="123"/>
      <c r="M828" s="124"/>
      <c r="N828" s="43">
        <f t="shared" si="209"/>
        <v>0</v>
      </c>
      <c r="O828" s="43"/>
      <c r="P828" s="95">
        <f t="shared" si="207"/>
        <v>112</v>
      </c>
    </row>
    <row r="829" spans="1:16" s="1" customFormat="1">
      <c r="A829" s="203"/>
      <c r="B829" s="76" t="s">
        <v>795</v>
      </c>
      <c r="C829" s="69">
        <v>570</v>
      </c>
      <c r="D829" s="53">
        <f t="shared" si="206"/>
        <v>57</v>
      </c>
      <c r="E829" s="53">
        <v>7</v>
      </c>
      <c r="F829" s="53">
        <v>30</v>
      </c>
      <c r="G829" s="54">
        <f>SUM(D829:F829)</f>
        <v>94</v>
      </c>
      <c r="H829" s="54"/>
      <c r="I829" s="159"/>
      <c r="J829" s="130">
        <f t="shared" si="208"/>
        <v>94</v>
      </c>
      <c r="K829" s="54"/>
      <c r="L829" s="95"/>
      <c r="M829" s="156"/>
      <c r="N829" s="54">
        <f t="shared" si="209"/>
        <v>0</v>
      </c>
      <c r="O829" s="54"/>
      <c r="P829" s="95">
        <f t="shared" si="207"/>
        <v>94</v>
      </c>
    </row>
    <row r="830" spans="1:16" s="1" customFormat="1">
      <c r="A830" s="203"/>
      <c r="B830" s="71" t="s">
        <v>796</v>
      </c>
      <c r="C830" s="4">
        <v>524</v>
      </c>
      <c r="D830" s="42">
        <f t="shared" si="206"/>
        <v>52.4</v>
      </c>
      <c r="E830" s="42">
        <v>7</v>
      </c>
      <c r="F830" s="42">
        <v>30</v>
      </c>
      <c r="G830" s="72">
        <f>SUM(D830:F830)</f>
        <v>89.4</v>
      </c>
      <c r="H830" s="73"/>
      <c r="I830" s="9"/>
      <c r="J830" s="153">
        <f t="shared" si="208"/>
        <v>89.4</v>
      </c>
      <c r="K830" s="73"/>
      <c r="L830" s="158"/>
      <c r="M830" s="112"/>
      <c r="N830" s="43">
        <f t="shared" si="209"/>
        <v>0</v>
      </c>
      <c r="O830" s="73"/>
      <c r="P830" s="95">
        <f t="shared" si="207"/>
        <v>89.4</v>
      </c>
    </row>
    <row r="831" spans="1:16" s="1" customFormat="1">
      <c r="A831" s="203"/>
      <c r="B831" s="77" t="s">
        <v>797</v>
      </c>
      <c r="C831" s="52">
        <v>560</v>
      </c>
      <c r="D831" s="53">
        <f t="shared" si="206"/>
        <v>56</v>
      </c>
      <c r="E831" s="53">
        <v>7</v>
      </c>
      <c r="F831" s="53">
        <v>30</v>
      </c>
      <c r="G831" s="54">
        <f>SUM(D831:F831)</f>
        <v>93</v>
      </c>
      <c r="H831" s="54"/>
      <c r="I831" s="159"/>
      <c r="J831" s="130">
        <f t="shared" si="208"/>
        <v>93</v>
      </c>
      <c r="K831" s="54"/>
      <c r="L831" s="165">
        <v>3.88</v>
      </c>
      <c r="M831" s="156"/>
      <c r="N831" s="54">
        <f t="shared" si="209"/>
        <v>0</v>
      </c>
      <c r="O831" s="54"/>
      <c r="P831" s="95">
        <f t="shared" si="207"/>
        <v>96.88</v>
      </c>
    </row>
    <row r="832" spans="1:16" s="1" customFormat="1">
      <c r="A832" s="203"/>
      <c r="B832" s="71" t="s">
        <v>798</v>
      </c>
      <c r="C832" s="4">
        <v>584</v>
      </c>
      <c r="D832" s="42">
        <f t="shared" si="206"/>
        <v>58.4</v>
      </c>
      <c r="E832" s="42">
        <v>7</v>
      </c>
      <c r="F832" s="42">
        <v>30</v>
      </c>
      <c r="G832" s="72">
        <f t="shared" ref="G832:G839" si="210">SUM(D832:F832)</f>
        <v>95.4</v>
      </c>
      <c r="H832" s="73"/>
      <c r="I832" s="9"/>
      <c r="J832" s="153">
        <f t="shared" si="208"/>
        <v>95.4</v>
      </c>
      <c r="K832" s="73"/>
      <c r="L832" s="158"/>
      <c r="M832" s="117"/>
      <c r="N832" s="60">
        <f t="shared" si="209"/>
        <v>0</v>
      </c>
      <c r="O832" s="262"/>
      <c r="P832" s="95">
        <f t="shared" si="207"/>
        <v>95.4</v>
      </c>
    </row>
    <row r="833" spans="1:16" s="1" customFormat="1">
      <c r="A833" s="203"/>
      <c r="B833" s="90" t="s">
        <v>799</v>
      </c>
      <c r="C833" s="47">
        <v>643</v>
      </c>
      <c r="D833" s="48">
        <f t="shared" si="206"/>
        <v>64.3</v>
      </c>
      <c r="E833" s="48">
        <v>7</v>
      </c>
      <c r="F833" s="48">
        <v>30</v>
      </c>
      <c r="G833" s="49">
        <f t="shared" si="210"/>
        <v>101.3</v>
      </c>
      <c r="H833" s="49"/>
      <c r="I833" s="126"/>
      <c r="J833" s="127">
        <f t="shared" si="208"/>
        <v>101.3</v>
      </c>
      <c r="K833" s="49"/>
      <c r="L833" s="108">
        <v>3.49</v>
      </c>
      <c r="M833" s="124"/>
      <c r="N833" s="43">
        <f t="shared" si="209"/>
        <v>0</v>
      </c>
      <c r="O833" s="43"/>
      <c r="P833" s="95">
        <f t="shared" si="207"/>
        <v>104.79</v>
      </c>
    </row>
    <row r="834" spans="1:16" s="1" customFormat="1">
      <c r="A834" s="203"/>
      <c r="B834" s="77" t="s">
        <v>800</v>
      </c>
      <c r="C834" s="69">
        <v>621</v>
      </c>
      <c r="D834" s="53">
        <f t="shared" si="206"/>
        <v>62.1</v>
      </c>
      <c r="E834" s="53">
        <v>7</v>
      </c>
      <c r="F834" s="53">
        <v>30</v>
      </c>
      <c r="G834" s="54">
        <f t="shared" si="210"/>
        <v>99.1</v>
      </c>
      <c r="H834" s="54"/>
      <c r="I834" s="129"/>
      <c r="J834" s="130">
        <f t="shared" si="208"/>
        <v>99.1</v>
      </c>
      <c r="K834" s="251">
        <v>78.319999999999993</v>
      </c>
      <c r="L834" s="161">
        <v>3.52</v>
      </c>
      <c r="M834" s="133"/>
      <c r="N834" s="54">
        <f>SUM((G834+K834)*M834*0.0003)</f>
        <v>0</v>
      </c>
      <c r="O834" s="54"/>
      <c r="P834" s="95">
        <f t="shared" si="207"/>
        <v>180.94</v>
      </c>
    </row>
    <row r="835" spans="1:16" s="1" customFormat="1">
      <c r="A835" s="203"/>
      <c r="B835" s="71" t="s">
        <v>801</v>
      </c>
      <c r="C835" s="4">
        <v>574</v>
      </c>
      <c r="D835" s="42">
        <f t="shared" si="206"/>
        <v>57.4</v>
      </c>
      <c r="E835" s="42">
        <v>7</v>
      </c>
      <c r="F835" s="42">
        <v>30</v>
      </c>
      <c r="G835" s="43">
        <f t="shared" si="210"/>
        <v>94.4</v>
      </c>
      <c r="H835" s="43"/>
      <c r="I835" s="9"/>
      <c r="J835" s="153">
        <f t="shared" si="208"/>
        <v>94.4</v>
      </c>
      <c r="K835" s="73"/>
      <c r="L835" s="158"/>
      <c r="M835" s="154"/>
      <c r="N835" s="43">
        <f>SUM(G835*M835*0.0003)</f>
        <v>0</v>
      </c>
      <c r="O835" s="43"/>
      <c r="P835" s="95">
        <f t="shared" si="207"/>
        <v>94.4</v>
      </c>
    </row>
    <row r="836" spans="1:16" s="1" customFormat="1">
      <c r="A836" s="203"/>
      <c r="B836" s="77" t="s">
        <v>802</v>
      </c>
      <c r="C836" s="52">
        <v>617</v>
      </c>
      <c r="D836" s="53">
        <f t="shared" si="206"/>
        <v>61.7</v>
      </c>
      <c r="E836" s="53">
        <v>7</v>
      </c>
      <c r="F836" s="53">
        <v>30</v>
      </c>
      <c r="G836" s="54">
        <f t="shared" si="210"/>
        <v>98.7</v>
      </c>
      <c r="H836" s="54"/>
      <c r="I836" s="129"/>
      <c r="J836" s="130">
        <f t="shared" si="208"/>
        <v>98.7</v>
      </c>
      <c r="K836" s="54"/>
      <c r="L836" s="165">
        <v>1.84</v>
      </c>
      <c r="M836" s="133"/>
      <c r="N836" s="54">
        <f>SUM(G836*M836*0.0003)</f>
        <v>0</v>
      </c>
      <c r="O836" s="54"/>
      <c r="P836" s="95">
        <f t="shared" si="207"/>
        <v>100.54</v>
      </c>
    </row>
    <row r="837" spans="1:16" s="1" customFormat="1">
      <c r="A837" s="203"/>
      <c r="B837" s="236" t="s">
        <v>803</v>
      </c>
      <c r="C837" s="4">
        <v>645</v>
      </c>
      <c r="D837" s="42">
        <f t="shared" si="206"/>
        <v>64.5</v>
      </c>
      <c r="E837" s="42">
        <v>7</v>
      </c>
      <c r="F837" s="42">
        <v>30</v>
      </c>
      <c r="G837" s="43">
        <f t="shared" si="210"/>
        <v>101.5</v>
      </c>
      <c r="H837" s="43"/>
      <c r="I837" s="98"/>
      <c r="J837" s="153">
        <f t="shared" si="208"/>
        <v>101.5</v>
      </c>
      <c r="K837" s="120">
        <v>-0.77</v>
      </c>
      <c r="L837" s="123"/>
      <c r="M837" s="112"/>
      <c r="N837" s="43">
        <f>SUM(G837*M837*0.0003)</f>
        <v>0</v>
      </c>
      <c r="O837" s="43"/>
      <c r="P837" s="95">
        <f t="shared" si="207"/>
        <v>100.73</v>
      </c>
    </row>
    <row r="838" spans="1:16" s="1" customFormat="1">
      <c r="A838" s="203"/>
      <c r="B838" s="46" t="s">
        <v>804</v>
      </c>
      <c r="C838" s="47">
        <v>732</v>
      </c>
      <c r="D838" s="48">
        <f t="shared" si="206"/>
        <v>73.2</v>
      </c>
      <c r="E838" s="48">
        <v>7</v>
      </c>
      <c r="F838" s="48">
        <v>30</v>
      </c>
      <c r="G838" s="49">
        <f t="shared" si="210"/>
        <v>110.2</v>
      </c>
      <c r="H838" s="49"/>
      <c r="I838" s="126"/>
      <c r="J838" s="357">
        <f t="shared" si="208"/>
        <v>110.2</v>
      </c>
      <c r="K838" s="84"/>
      <c r="L838" s="108">
        <v>4.5</v>
      </c>
      <c r="M838" s="186"/>
      <c r="N838" s="49">
        <f>SUM(H838*M838*0.0003)</f>
        <v>0</v>
      </c>
      <c r="O838" s="49"/>
      <c r="P838" s="95">
        <f t="shared" si="207"/>
        <v>114.7</v>
      </c>
    </row>
    <row r="839" spans="1:16" s="1" customFormat="1">
      <c r="A839" s="23"/>
      <c r="B839" s="85" t="s">
        <v>805</v>
      </c>
      <c r="C839" s="69">
        <v>855</v>
      </c>
      <c r="D839" s="53">
        <f t="shared" si="206"/>
        <v>85.5</v>
      </c>
      <c r="E839" s="53">
        <v>7</v>
      </c>
      <c r="F839" s="53">
        <v>30</v>
      </c>
      <c r="G839" s="70">
        <f t="shared" si="210"/>
        <v>122.5</v>
      </c>
      <c r="H839" s="78"/>
      <c r="I839" s="159"/>
      <c r="J839" s="181">
        <f t="shared" si="208"/>
        <v>122.5</v>
      </c>
      <c r="K839" s="78"/>
      <c r="L839" s="165">
        <v>0.25</v>
      </c>
      <c r="M839" s="190"/>
      <c r="N839" s="251">
        <v>7</v>
      </c>
      <c r="O839" s="356"/>
      <c r="P839" s="95">
        <f t="shared" si="207"/>
        <v>129.75</v>
      </c>
    </row>
    <row r="840" spans="1:16" s="1" customFormat="1">
      <c r="A840" s="23"/>
      <c r="B840" s="33" t="s">
        <v>806</v>
      </c>
      <c r="C840" s="4">
        <v>748</v>
      </c>
      <c r="D840" s="42">
        <f t="shared" si="206"/>
        <v>74.8</v>
      </c>
      <c r="E840" s="42">
        <v>7</v>
      </c>
      <c r="F840" s="72">
        <v>30</v>
      </c>
      <c r="G840" s="43">
        <f>SUM(D840:F841)</f>
        <v>125.36</v>
      </c>
      <c r="H840" s="43"/>
      <c r="I840" s="9"/>
      <c r="J840" s="153">
        <f t="shared" si="208"/>
        <v>125.36</v>
      </c>
      <c r="K840" s="228">
        <v>125.36</v>
      </c>
      <c r="L840" s="111">
        <v>5.64</v>
      </c>
      <c r="M840" s="112"/>
      <c r="N840" s="43">
        <f>SUM(G840*M840*0.0003)</f>
        <v>0</v>
      </c>
      <c r="O840" s="43"/>
      <c r="P840" s="123">
        <f>SUM(J840:O841)</f>
        <v>131</v>
      </c>
    </row>
    <row r="841" spans="1:16" s="1" customFormat="1">
      <c r="A841" s="32"/>
      <c r="B841" s="33"/>
      <c r="C841" s="22">
        <v>452</v>
      </c>
      <c r="D841" s="42">
        <f>SUM(C841*0.03)</f>
        <v>13.56</v>
      </c>
      <c r="E841" s="42"/>
      <c r="F841" s="72"/>
      <c r="G841" s="72"/>
      <c r="H841" s="73"/>
      <c r="I841" s="146">
        <v>45739</v>
      </c>
      <c r="J841" s="153"/>
      <c r="K841" s="245">
        <v>-119.72</v>
      </c>
      <c r="L841" s="283">
        <v>-5.64</v>
      </c>
      <c r="M841" s="112"/>
      <c r="N841" s="73"/>
      <c r="O841" s="73"/>
      <c r="P841" s="125"/>
    </row>
    <row r="842" spans="1:16" s="1" customFormat="1">
      <c r="A842" s="23"/>
      <c r="B842" s="87" t="s">
        <v>807</v>
      </c>
      <c r="C842" s="47">
        <v>749</v>
      </c>
      <c r="D842" s="48">
        <f>SUM(C842*0.1)</f>
        <v>74.900000000000006</v>
      </c>
      <c r="E842" s="48">
        <v>7</v>
      </c>
      <c r="F842" s="48">
        <v>30</v>
      </c>
      <c r="G842" s="49">
        <f>SUM(D842:F843)</f>
        <v>125.43</v>
      </c>
      <c r="H842" s="49"/>
      <c r="I842" s="126"/>
      <c r="J842" s="127">
        <f>SUM(G842-H842)</f>
        <v>125.43</v>
      </c>
      <c r="K842" s="84"/>
      <c r="L842" s="141"/>
      <c r="M842" s="186"/>
      <c r="N842" s="49">
        <f>SUM(G842*M842*0.0003)</f>
        <v>0</v>
      </c>
      <c r="O842" s="49"/>
      <c r="P842" s="123">
        <f>SUM(J842:O843)</f>
        <v>125.43</v>
      </c>
    </row>
    <row r="843" spans="1:16" s="1" customFormat="1">
      <c r="A843" s="44"/>
      <c r="B843" s="4"/>
      <c r="C843" s="22">
        <v>451</v>
      </c>
      <c r="D843" s="42">
        <f>SUM(C843*0.03)</f>
        <v>13.53</v>
      </c>
      <c r="E843" s="42"/>
      <c r="F843" s="42"/>
      <c r="G843" s="43"/>
      <c r="H843" s="43"/>
      <c r="I843" s="98"/>
      <c r="J843" s="153"/>
      <c r="K843" s="43"/>
      <c r="L843" s="123"/>
      <c r="M843" s="124"/>
      <c r="N843" s="43"/>
      <c r="O843" s="43"/>
      <c r="P843" s="125"/>
    </row>
    <row r="844" spans="1:16" s="1" customFormat="1">
      <c r="B844" s="85" t="s">
        <v>808</v>
      </c>
      <c r="C844" s="52">
        <v>792</v>
      </c>
      <c r="D844" s="53">
        <f>SUM(C844*0.1)</f>
        <v>79.2</v>
      </c>
      <c r="E844" s="53">
        <v>7</v>
      </c>
      <c r="F844" s="53">
        <v>30</v>
      </c>
      <c r="G844" s="54">
        <f>SUM(D844:F844)</f>
        <v>116.2</v>
      </c>
      <c r="H844" s="54"/>
      <c r="I844" s="241"/>
      <c r="J844" s="181">
        <f>SUM(G844-H844)</f>
        <v>116.2</v>
      </c>
      <c r="K844" s="54"/>
      <c r="L844" s="165">
        <v>1.62</v>
      </c>
      <c r="M844" s="133"/>
      <c r="N844" s="54">
        <f>SUM(G844*M844*0.0003)</f>
        <v>0</v>
      </c>
      <c r="O844" s="54"/>
      <c r="P844" s="95">
        <f>SUM(J844:O844)</f>
        <v>117.82</v>
      </c>
    </row>
    <row r="845" spans="1:16" s="1" customFormat="1">
      <c r="A845" s="23"/>
      <c r="B845" s="33" t="s">
        <v>809</v>
      </c>
      <c r="C845" s="22">
        <v>880</v>
      </c>
      <c r="D845" s="42">
        <f>(SUM(C845:C847))*0.1</f>
        <v>233.2</v>
      </c>
      <c r="E845" s="42">
        <v>7</v>
      </c>
      <c r="F845" s="42">
        <v>90</v>
      </c>
      <c r="G845" s="43">
        <f>SUM(D845:F846)</f>
        <v>330.2</v>
      </c>
      <c r="H845" s="43"/>
      <c r="I845" s="9"/>
      <c r="J845" s="153">
        <f>SUM(G845-H845)-H846</f>
        <v>330.2</v>
      </c>
      <c r="K845" s="43"/>
      <c r="L845" s="113">
        <v>1.98</v>
      </c>
      <c r="M845" s="124"/>
      <c r="N845" s="43">
        <f>SUM(J845*M845*0.0003)</f>
        <v>0</v>
      </c>
      <c r="O845" s="43"/>
      <c r="P845" s="123">
        <f>SUM(J845:O847)</f>
        <v>332.18</v>
      </c>
    </row>
    <row r="846" spans="1:16" s="1" customFormat="1">
      <c r="A846" s="32"/>
      <c r="B846" s="33" t="s">
        <v>810</v>
      </c>
      <c r="C846" s="22">
        <v>738</v>
      </c>
      <c r="D846" s="42"/>
      <c r="E846" s="42"/>
      <c r="F846" s="42"/>
      <c r="G846" s="43"/>
      <c r="H846" s="43"/>
      <c r="I846" s="98"/>
      <c r="J846" s="153"/>
      <c r="K846" s="43"/>
      <c r="L846" s="113"/>
      <c r="M846" s="124"/>
      <c r="N846" s="43">
        <f>SUM(G846*M846*0.0003)</f>
        <v>0</v>
      </c>
      <c r="O846" s="43"/>
      <c r="P846" s="123"/>
    </row>
    <row r="847" spans="1:16" s="1" customFormat="1">
      <c r="A847" s="44"/>
      <c r="B847" s="37" t="s">
        <v>811</v>
      </c>
      <c r="C847" s="82">
        <v>714</v>
      </c>
      <c r="D847" s="58"/>
      <c r="E847" s="58"/>
      <c r="F847" s="58"/>
      <c r="G847" s="60"/>
      <c r="H847" s="60"/>
      <c r="I847" s="134"/>
      <c r="J847" s="171"/>
      <c r="K847" s="60"/>
      <c r="L847" s="118"/>
      <c r="M847" s="212"/>
      <c r="N847" s="60"/>
      <c r="O847" s="60"/>
      <c r="P847" s="136"/>
    </row>
    <row r="848" spans="1:16" s="1" customFormat="1">
      <c r="B848" s="312" t="s">
        <v>812</v>
      </c>
      <c r="C848" s="34">
        <v>605</v>
      </c>
      <c r="D848" s="35">
        <f>SUM(C848*0.1)</f>
        <v>60.5</v>
      </c>
      <c r="E848" s="35">
        <v>7</v>
      </c>
      <c r="F848" s="35">
        <v>30</v>
      </c>
      <c r="G848" s="36">
        <f>SUM(D848:F848)</f>
        <v>97.5</v>
      </c>
      <c r="H848" s="36">
        <v>97.5</v>
      </c>
      <c r="I848" s="146">
        <v>45793</v>
      </c>
      <c r="J848" s="326">
        <f>SUM(G848-H848)</f>
        <v>0</v>
      </c>
      <c r="K848" s="31"/>
      <c r="L848" s="106"/>
      <c r="M848" s="309"/>
      <c r="N848" s="36">
        <f>SUM(J848*M848*0.0003)</f>
        <v>0</v>
      </c>
      <c r="O848" s="36"/>
      <c r="P848" s="163">
        <f t="shared" ref="P848:P860" si="211">SUM(J848:O848)</f>
        <v>0</v>
      </c>
    </row>
    <row r="849" spans="1:16" s="1" customFormat="1">
      <c r="A849" s="203"/>
      <c r="B849" s="51" t="s">
        <v>813</v>
      </c>
      <c r="C849" s="52">
        <v>614</v>
      </c>
      <c r="D849" s="53">
        <f>SUM(C849*0.1)</f>
        <v>61.4</v>
      </c>
      <c r="E849" s="53">
        <v>7</v>
      </c>
      <c r="F849" s="53">
        <v>30</v>
      </c>
      <c r="G849" s="54">
        <f>SUM(D849:F849)</f>
        <v>98.4</v>
      </c>
      <c r="H849" s="54"/>
      <c r="I849" s="241"/>
      <c r="J849" s="78">
        <f>SUM(G849-H849)</f>
        <v>98.4</v>
      </c>
      <c r="K849" s="155">
        <v>-3.13</v>
      </c>
      <c r="L849" s="95"/>
      <c r="M849" s="133"/>
      <c r="N849" s="54">
        <f t="shared" ref="N849:N858" si="212">SUM(G849*M849*0.0003)</f>
        <v>0</v>
      </c>
      <c r="O849" s="54"/>
      <c r="P849" s="95">
        <f t="shared" si="211"/>
        <v>95.27</v>
      </c>
    </row>
    <row r="850" spans="1:16" s="1" customFormat="1">
      <c r="A850" s="203"/>
      <c r="B850" s="71" t="s">
        <v>814</v>
      </c>
      <c r="C850" s="22">
        <v>609</v>
      </c>
      <c r="D850" s="42">
        <f>SUM(C850*0.1)</f>
        <v>60.9</v>
      </c>
      <c r="E850" s="42">
        <v>7</v>
      </c>
      <c r="F850" s="42">
        <v>30</v>
      </c>
      <c r="G850" s="43">
        <f>SUM(D850:F850)</f>
        <v>97.9</v>
      </c>
      <c r="H850" s="43"/>
      <c r="I850" s="98"/>
      <c r="J850" s="153">
        <f>SUM(G850-H850)</f>
        <v>97.9</v>
      </c>
      <c r="K850" s="43"/>
      <c r="L850" s="123"/>
      <c r="M850" s="124"/>
      <c r="N850" s="43">
        <f t="shared" si="212"/>
        <v>0</v>
      </c>
      <c r="O850" s="43"/>
      <c r="P850" s="95">
        <f t="shared" si="211"/>
        <v>97.9</v>
      </c>
    </row>
    <row r="851" spans="1:16" s="1" customFormat="1">
      <c r="A851" s="203"/>
      <c r="B851" s="51" t="s">
        <v>815</v>
      </c>
      <c r="C851" s="52">
        <v>597</v>
      </c>
      <c r="D851" s="53">
        <f t="shared" ref="D851:D871" si="213">SUM(C851*0.1)</f>
        <v>59.7</v>
      </c>
      <c r="E851" s="53">
        <v>7</v>
      </c>
      <c r="F851" s="53">
        <v>30</v>
      </c>
      <c r="G851" s="54">
        <f t="shared" ref="G851:G871" si="214">SUM(D851:F851)</f>
        <v>96.7</v>
      </c>
      <c r="H851" s="54"/>
      <c r="I851" s="129"/>
      <c r="J851" s="130">
        <f>SUM(G851-H851)</f>
        <v>96.7</v>
      </c>
      <c r="K851" s="155">
        <v>-0.33</v>
      </c>
      <c r="L851" s="95"/>
      <c r="M851" s="133"/>
      <c r="N851" s="54">
        <f t="shared" si="212"/>
        <v>0</v>
      </c>
      <c r="O851" s="54"/>
      <c r="P851" s="95">
        <f t="shared" si="211"/>
        <v>96.37</v>
      </c>
    </row>
    <row r="852" spans="1:16" s="1" customFormat="1">
      <c r="A852" s="203"/>
      <c r="B852" s="71" t="s">
        <v>816</v>
      </c>
      <c r="C852" s="22">
        <v>591</v>
      </c>
      <c r="D852" s="42">
        <f t="shared" si="213"/>
        <v>59.1</v>
      </c>
      <c r="E852" s="42">
        <v>7</v>
      </c>
      <c r="F852" s="42">
        <v>30</v>
      </c>
      <c r="G852" s="43">
        <f t="shared" si="214"/>
        <v>96.1</v>
      </c>
      <c r="H852" s="43"/>
      <c r="I852" s="9"/>
      <c r="J852" s="153">
        <f t="shared" ref="J852:J858" si="215">SUM(G852-H852)</f>
        <v>96.1</v>
      </c>
      <c r="K852" s="73"/>
      <c r="L852" s="158"/>
      <c r="M852" s="112"/>
      <c r="N852" s="43">
        <f t="shared" si="212"/>
        <v>0</v>
      </c>
      <c r="O852" s="43"/>
      <c r="P852" s="95">
        <f t="shared" si="211"/>
        <v>96.1</v>
      </c>
    </row>
    <row r="853" spans="1:16" s="1" customFormat="1">
      <c r="A853" s="203"/>
      <c r="B853" s="61" t="s">
        <v>817</v>
      </c>
      <c r="C853" s="47">
        <v>642</v>
      </c>
      <c r="D853" s="48">
        <f t="shared" si="213"/>
        <v>64.2</v>
      </c>
      <c r="E853" s="48">
        <v>7</v>
      </c>
      <c r="F853" s="48">
        <v>30</v>
      </c>
      <c r="G853" s="49">
        <f t="shared" si="214"/>
        <v>101.2</v>
      </c>
      <c r="H853" s="49"/>
      <c r="I853" s="180"/>
      <c r="J853" s="127">
        <f t="shared" si="215"/>
        <v>101.2</v>
      </c>
      <c r="K853" s="84"/>
      <c r="L853" s="140"/>
      <c r="M853" s="107"/>
      <c r="N853" s="49">
        <f t="shared" si="212"/>
        <v>0</v>
      </c>
      <c r="O853" s="49"/>
      <c r="P853" s="95">
        <f t="shared" si="211"/>
        <v>101.2</v>
      </c>
    </row>
    <row r="854" spans="1:16" s="1" customFormat="1">
      <c r="A854" s="203"/>
      <c r="B854" s="51" t="s">
        <v>818</v>
      </c>
      <c r="C854" s="69">
        <v>598</v>
      </c>
      <c r="D854" s="53">
        <f t="shared" si="213"/>
        <v>59.8</v>
      </c>
      <c r="E854" s="53">
        <v>7</v>
      </c>
      <c r="F854" s="53">
        <v>30</v>
      </c>
      <c r="G854" s="70">
        <f t="shared" si="214"/>
        <v>96.8</v>
      </c>
      <c r="H854" s="78"/>
      <c r="I854" s="159"/>
      <c r="J854" s="130">
        <f t="shared" si="215"/>
        <v>96.8</v>
      </c>
      <c r="K854" s="131">
        <v>-0.17</v>
      </c>
      <c r="L854" s="132"/>
      <c r="M854" s="133"/>
      <c r="N854" s="78">
        <f t="shared" si="212"/>
        <v>0</v>
      </c>
      <c r="O854" s="78"/>
      <c r="P854" s="95">
        <f t="shared" si="211"/>
        <v>96.63</v>
      </c>
    </row>
    <row r="855" spans="1:16" s="1" customFormat="1">
      <c r="A855" s="203"/>
      <c r="B855" s="71" t="s">
        <v>819</v>
      </c>
      <c r="C855" s="22">
        <v>604</v>
      </c>
      <c r="D855" s="42">
        <f t="shared" si="213"/>
        <v>60.4</v>
      </c>
      <c r="E855" s="42">
        <v>7</v>
      </c>
      <c r="F855" s="42">
        <v>30</v>
      </c>
      <c r="G855" s="43">
        <f t="shared" si="214"/>
        <v>97.4</v>
      </c>
      <c r="H855" s="43"/>
      <c r="I855" s="9"/>
      <c r="J855" s="153">
        <f t="shared" si="215"/>
        <v>97.4</v>
      </c>
      <c r="K855" s="43"/>
      <c r="L855" s="123"/>
      <c r="M855" s="112"/>
      <c r="N855" s="43">
        <f t="shared" si="212"/>
        <v>0</v>
      </c>
      <c r="O855" s="73"/>
      <c r="P855" s="95">
        <f t="shared" si="211"/>
        <v>97.4</v>
      </c>
    </row>
    <row r="856" spans="1:16" s="1" customFormat="1">
      <c r="A856" s="203"/>
      <c r="B856" s="51" t="s">
        <v>820</v>
      </c>
      <c r="C856" s="69">
        <v>604</v>
      </c>
      <c r="D856" s="53">
        <f t="shared" si="213"/>
        <v>60.4</v>
      </c>
      <c r="E856" s="53">
        <v>7</v>
      </c>
      <c r="F856" s="53">
        <v>30</v>
      </c>
      <c r="G856" s="54">
        <f t="shared" si="214"/>
        <v>97.4</v>
      </c>
      <c r="H856" s="78"/>
      <c r="I856" s="188"/>
      <c r="J856" s="181">
        <f t="shared" si="215"/>
        <v>97.4</v>
      </c>
      <c r="K856" s="155">
        <v>-0.37</v>
      </c>
      <c r="L856" s="95"/>
      <c r="M856" s="133"/>
      <c r="N856" s="54">
        <f t="shared" si="212"/>
        <v>0</v>
      </c>
      <c r="O856" s="54"/>
      <c r="P856" s="95">
        <f t="shared" si="211"/>
        <v>97.03</v>
      </c>
    </row>
    <row r="857" spans="1:16" s="1" customFormat="1">
      <c r="A857" s="203"/>
      <c r="B857" s="236" t="s">
        <v>821</v>
      </c>
      <c r="C857" s="4">
        <v>610</v>
      </c>
      <c r="D857" s="42">
        <f t="shared" si="213"/>
        <v>61</v>
      </c>
      <c r="E857" s="42">
        <v>7</v>
      </c>
      <c r="F857" s="72">
        <v>30</v>
      </c>
      <c r="G857" s="43">
        <f t="shared" si="214"/>
        <v>98</v>
      </c>
      <c r="H857" s="43"/>
      <c r="I857" s="9"/>
      <c r="J857" s="153">
        <f t="shared" si="215"/>
        <v>98</v>
      </c>
      <c r="K857" s="120">
        <v>-3.73</v>
      </c>
      <c r="L857" s="123"/>
      <c r="M857" s="124"/>
      <c r="N857" s="43">
        <f t="shared" si="212"/>
        <v>0</v>
      </c>
      <c r="O857" s="43"/>
      <c r="P857" s="95">
        <f t="shared" si="211"/>
        <v>94.27</v>
      </c>
    </row>
    <row r="858" spans="1:16" s="1" customFormat="1">
      <c r="A858" s="203"/>
      <c r="B858" s="77" t="s">
        <v>822</v>
      </c>
      <c r="C858" s="52">
        <v>608</v>
      </c>
      <c r="D858" s="53">
        <f t="shared" si="213"/>
        <v>60.8</v>
      </c>
      <c r="E858" s="53">
        <v>7</v>
      </c>
      <c r="F858" s="53">
        <v>30</v>
      </c>
      <c r="G858" s="54">
        <f t="shared" si="214"/>
        <v>97.8</v>
      </c>
      <c r="H858" s="54"/>
      <c r="I858" s="129"/>
      <c r="J858" s="130">
        <f t="shared" si="215"/>
        <v>97.8</v>
      </c>
      <c r="K858" s="78"/>
      <c r="L858" s="165">
        <v>2.17</v>
      </c>
      <c r="M858" s="133"/>
      <c r="N858" s="54">
        <f t="shared" si="212"/>
        <v>0</v>
      </c>
      <c r="O858" s="54"/>
      <c r="P858" s="95">
        <f t="shared" si="211"/>
        <v>99.97</v>
      </c>
    </row>
    <row r="859" spans="1:16" s="1" customFormat="1">
      <c r="A859" s="203"/>
      <c r="B859" s="81" t="s">
        <v>823</v>
      </c>
      <c r="C859" s="4">
        <v>612</v>
      </c>
      <c r="D859" s="42">
        <f t="shared" si="213"/>
        <v>61.2</v>
      </c>
      <c r="E859" s="42">
        <v>7</v>
      </c>
      <c r="F859" s="42">
        <v>30</v>
      </c>
      <c r="G859" s="43">
        <f t="shared" si="214"/>
        <v>98.2</v>
      </c>
      <c r="H859" s="43"/>
      <c r="I859" s="98"/>
      <c r="J859" s="153">
        <f t="shared" ref="J859:J872" si="216">SUM(G859-H859)</f>
        <v>98.2</v>
      </c>
      <c r="K859" s="43"/>
      <c r="L859" s="113">
        <v>2.08</v>
      </c>
      <c r="M859" s="124"/>
      <c r="N859" s="43">
        <f>SUM(J859*M859*0.0003)</f>
        <v>0</v>
      </c>
      <c r="O859" s="43"/>
      <c r="P859" s="95">
        <f t="shared" si="211"/>
        <v>100.28</v>
      </c>
    </row>
    <row r="860" spans="1:16" s="1" customFormat="1">
      <c r="A860" s="203"/>
      <c r="B860" s="76" t="s">
        <v>824</v>
      </c>
      <c r="C860" s="52">
        <v>601</v>
      </c>
      <c r="D860" s="53">
        <f t="shared" si="213"/>
        <v>60.1</v>
      </c>
      <c r="E860" s="53">
        <v>7</v>
      </c>
      <c r="F860" s="53">
        <v>30</v>
      </c>
      <c r="G860" s="54">
        <f t="shared" si="214"/>
        <v>97.1</v>
      </c>
      <c r="H860" s="54"/>
      <c r="I860" s="159"/>
      <c r="J860" s="130">
        <f t="shared" si="216"/>
        <v>97.1</v>
      </c>
      <c r="K860" s="54"/>
      <c r="L860" s="132"/>
      <c r="M860" s="133"/>
      <c r="N860" s="54">
        <f>SUM(G860*M860*0.0003)</f>
        <v>0</v>
      </c>
      <c r="O860" s="54"/>
      <c r="P860" s="95">
        <f t="shared" si="211"/>
        <v>97.1</v>
      </c>
    </row>
    <row r="861" spans="1:16" s="1" customFormat="1">
      <c r="A861" s="203"/>
      <c r="B861" s="89" t="s">
        <v>825</v>
      </c>
      <c r="C861" s="22">
        <v>606</v>
      </c>
      <c r="D861" s="42">
        <f t="shared" si="213"/>
        <v>60.6</v>
      </c>
      <c r="E861" s="42">
        <v>7</v>
      </c>
      <c r="F861" s="42">
        <v>30</v>
      </c>
      <c r="G861" s="43">
        <f t="shared" si="214"/>
        <v>97.6</v>
      </c>
      <c r="H861" s="43"/>
      <c r="I861" s="98"/>
      <c r="J861" s="119">
        <f t="shared" si="216"/>
        <v>97.6</v>
      </c>
      <c r="K861" s="43"/>
      <c r="L861" s="123"/>
      <c r="M861" s="124"/>
      <c r="N861" s="43">
        <f>SUM(G861*M861*0.0003)</f>
        <v>0</v>
      </c>
      <c r="O861" s="43"/>
      <c r="P861" s="136">
        <f t="shared" ref="P861:P871" si="217">SUM(J861:O861)</f>
        <v>97.6</v>
      </c>
    </row>
    <row r="862" spans="1:16" s="1" customFormat="1">
      <c r="A862" s="203"/>
      <c r="B862" s="76" t="s">
        <v>826</v>
      </c>
      <c r="C862" s="52">
        <v>622</v>
      </c>
      <c r="D862" s="53">
        <f t="shared" si="213"/>
        <v>62.2</v>
      </c>
      <c r="E862" s="53">
        <v>7</v>
      </c>
      <c r="F862" s="53">
        <v>30</v>
      </c>
      <c r="G862" s="54">
        <f t="shared" si="214"/>
        <v>99.2</v>
      </c>
      <c r="H862" s="54"/>
      <c r="I862" s="159"/>
      <c r="J862" s="160">
        <f t="shared" si="216"/>
        <v>99.2</v>
      </c>
      <c r="K862" s="54"/>
      <c r="L862" s="132"/>
      <c r="M862" s="156"/>
      <c r="N862" s="54">
        <f>SUM(G862*M862*0.0003)</f>
        <v>0</v>
      </c>
      <c r="O862" s="54"/>
      <c r="P862" s="95">
        <f t="shared" si="217"/>
        <v>99.2</v>
      </c>
    </row>
    <row r="863" spans="1:16" s="1" customFormat="1">
      <c r="A863" s="203"/>
      <c r="B863" s="71" t="s">
        <v>827</v>
      </c>
      <c r="C863" s="22">
        <v>649</v>
      </c>
      <c r="D863" s="42">
        <f t="shared" si="213"/>
        <v>64.900000000000006</v>
      </c>
      <c r="E863" s="42">
        <v>7</v>
      </c>
      <c r="F863" s="42">
        <v>30</v>
      </c>
      <c r="G863" s="43">
        <f t="shared" si="214"/>
        <v>101.9</v>
      </c>
      <c r="H863" s="43"/>
      <c r="I863" s="98"/>
      <c r="J863" s="153">
        <f t="shared" si="216"/>
        <v>101.9</v>
      </c>
      <c r="K863" s="43"/>
      <c r="L863" s="158"/>
      <c r="M863" s="112"/>
      <c r="N863" s="43">
        <f>SUM((G863+K863)*M863*0.0003)</f>
        <v>0</v>
      </c>
      <c r="O863" s="43"/>
      <c r="P863" s="95">
        <f t="shared" si="217"/>
        <v>101.9</v>
      </c>
    </row>
    <row r="864" spans="1:16" s="1" customFormat="1">
      <c r="A864" s="203"/>
      <c r="B864" s="51" t="s">
        <v>828</v>
      </c>
      <c r="C864" s="52">
        <v>1038</v>
      </c>
      <c r="D864" s="53">
        <f t="shared" si="213"/>
        <v>103.8</v>
      </c>
      <c r="E864" s="53">
        <v>7</v>
      </c>
      <c r="F864" s="53">
        <v>30</v>
      </c>
      <c r="G864" s="54">
        <f t="shared" si="214"/>
        <v>140.80000000000001</v>
      </c>
      <c r="H864" s="54"/>
      <c r="I864" s="159"/>
      <c r="J864" s="130">
        <f t="shared" si="216"/>
        <v>140.80000000000001</v>
      </c>
      <c r="K864" s="131">
        <v>-2.9</v>
      </c>
      <c r="L864" s="95"/>
      <c r="M864" s="156"/>
      <c r="N864" s="54">
        <f>SUM((G864+K864)*M864*0.0003)</f>
        <v>0</v>
      </c>
      <c r="O864" s="54"/>
      <c r="P864" s="95">
        <f t="shared" si="217"/>
        <v>137.9</v>
      </c>
    </row>
    <row r="865" spans="1:16" s="1" customFormat="1">
      <c r="A865" s="50"/>
      <c r="B865" s="89" t="s">
        <v>829</v>
      </c>
      <c r="C865" s="4">
        <v>697</v>
      </c>
      <c r="D865" s="42">
        <f t="shared" si="213"/>
        <v>69.7</v>
      </c>
      <c r="E865" s="42">
        <v>7</v>
      </c>
      <c r="F865" s="42">
        <v>30</v>
      </c>
      <c r="G865" s="72">
        <f t="shared" si="214"/>
        <v>106.7</v>
      </c>
      <c r="H865" s="73"/>
      <c r="I865" s="9"/>
      <c r="J865" s="153">
        <f t="shared" si="216"/>
        <v>106.7</v>
      </c>
      <c r="K865" s="73"/>
      <c r="L865" s="158"/>
      <c r="M865" s="112"/>
      <c r="N865" s="73">
        <f t="shared" ref="N865:N872" si="218">SUM(G865*M865*0.0003)</f>
        <v>0</v>
      </c>
      <c r="O865" s="73"/>
      <c r="P865" s="95">
        <f t="shared" si="217"/>
        <v>106.7</v>
      </c>
    </row>
    <row r="866" spans="1:16" s="1" customFormat="1">
      <c r="A866" s="50"/>
      <c r="B866" s="77" t="s">
        <v>830</v>
      </c>
      <c r="C866" s="52">
        <v>770</v>
      </c>
      <c r="D866" s="53">
        <f t="shared" si="213"/>
        <v>77</v>
      </c>
      <c r="E866" s="53">
        <v>7</v>
      </c>
      <c r="F866" s="53">
        <v>30</v>
      </c>
      <c r="G866" s="54">
        <f t="shared" si="214"/>
        <v>114</v>
      </c>
      <c r="H866" s="54"/>
      <c r="I866" s="129"/>
      <c r="J866" s="130">
        <f t="shared" si="216"/>
        <v>114</v>
      </c>
      <c r="K866" s="54"/>
      <c r="L866" s="165">
        <v>2.87</v>
      </c>
      <c r="M866" s="133"/>
      <c r="N866" s="54">
        <f t="shared" si="218"/>
        <v>0</v>
      </c>
      <c r="O866" s="54"/>
      <c r="P866" s="95">
        <f t="shared" si="217"/>
        <v>116.87</v>
      </c>
    </row>
    <row r="867" spans="1:16" s="1" customFormat="1">
      <c r="A867" s="50"/>
      <c r="B867" s="71" t="s">
        <v>831</v>
      </c>
      <c r="C867" s="4">
        <v>828</v>
      </c>
      <c r="D867" s="42">
        <f t="shared" si="213"/>
        <v>82.8</v>
      </c>
      <c r="E867" s="42">
        <v>7</v>
      </c>
      <c r="F867" s="42">
        <v>30</v>
      </c>
      <c r="G867" s="43">
        <f t="shared" si="214"/>
        <v>119.8</v>
      </c>
      <c r="H867" s="43"/>
      <c r="I867" s="9"/>
      <c r="J867" s="153">
        <f t="shared" si="216"/>
        <v>119.8</v>
      </c>
      <c r="K867" s="43"/>
      <c r="L867" s="123"/>
      <c r="M867" s="112"/>
      <c r="N867" s="43">
        <f t="shared" si="218"/>
        <v>0</v>
      </c>
      <c r="O867" s="43"/>
      <c r="P867" s="95">
        <f t="shared" si="217"/>
        <v>119.8</v>
      </c>
    </row>
    <row r="868" spans="1:16" s="1" customFormat="1">
      <c r="A868" s="203"/>
      <c r="B868" s="76" t="s">
        <v>832</v>
      </c>
      <c r="C868" s="69">
        <v>732</v>
      </c>
      <c r="D868" s="53">
        <f t="shared" si="213"/>
        <v>73.2</v>
      </c>
      <c r="E868" s="53">
        <v>7</v>
      </c>
      <c r="F868" s="53">
        <v>30</v>
      </c>
      <c r="G868" s="54">
        <f t="shared" si="214"/>
        <v>110.2</v>
      </c>
      <c r="H868" s="54"/>
      <c r="I868" s="159"/>
      <c r="J868" s="130">
        <f t="shared" si="216"/>
        <v>110.2</v>
      </c>
      <c r="K868" s="54"/>
      <c r="L868" s="95"/>
      <c r="M868" s="156"/>
      <c r="N868" s="54">
        <f t="shared" si="218"/>
        <v>0</v>
      </c>
      <c r="O868" s="54"/>
      <c r="P868" s="95">
        <f t="shared" si="217"/>
        <v>110.2</v>
      </c>
    </row>
    <row r="869" spans="1:16" s="1" customFormat="1">
      <c r="A869" s="203"/>
      <c r="B869" s="71" t="s">
        <v>833</v>
      </c>
      <c r="C869" s="22">
        <v>1050</v>
      </c>
      <c r="D869" s="42">
        <f t="shared" si="213"/>
        <v>105</v>
      </c>
      <c r="E869" s="42">
        <v>7</v>
      </c>
      <c r="F869" s="42">
        <v>30</v>
      </c>
      <c r="G869" s="43">
        <f t="shared" si="214"/>
        <v>142</v>
      </c>
      <c r="H869" s="43"/>
      <c r="I869" s="98"/>
      <c r="J869" s="153">
        <f t="shared" si="216"/>
        <v>142</v>
      </c>
      <c r="K869" s="43"/>
      <c r="L869" s="123"/>
      <c r="M869" s="124"/>
      <c r="N869" s="43">
        <f t="shared" si="218"/>
        <v>0</v>
      </c>
      <c r="O869" s="43"/>
      <c r="P869" s="95">
        <f t="shared" si="217"/>
        <v>142</v>
      </c>
    </row>
    <row r="870" spans="1:16" s="1" customFormat="1">
      <c r="A870" s="203"/>
      <c r="B870" s="191" t="s">
        <v>834</v>
      </c>
      <c r="C870" s="47">
        <v>806</v>
      </c>
      <c r="D870" s="48">
        <f t="shared" si="213"/>
        <v>80.599999999999994</v>
      </c>
      <c r="E870" s="48">
        <v>7</v>
      </c>
      <c r="F870" s="48">
        <v>30</v>
      </c>
      <c r="G870" s="83">
        <f t="shared" si="214"/>
        <v>117.6</v>
      </c>
      <c r="H870" s="49"/>
      <c r="I870" s="180"/>
      <c r="J870" s="127">
        <f t="shared" si="216"/>
        <v>117.6</v>
      </c>
      <c r="K870" s="208">
        <v>-1.98</v>
      </c>
      <c r="L870" s="141"/>
      <c r="M870" s="107"/>
      <c r="N870" s="49">
        <f t="shared" si="218"/>
        <v>0</v>
      </c>
      <c r="O870" s="49"/>
      <c r="P870" s="95">
        <f t="shared" si="217"/>
        <v>115.62</v>
      </c>
    </row>
    <row r="871" spans="1:16" s="1" customFormat="1">
      <c r="A871" s="23"/>
      <c r="B871" s="91" t="s">
        <v>835</v>
      </c>
      <c r="C871" s="69">
        <v>791</v>
      </c>
      <c r="D871" s="70">
        <f t="shared" si="213"/>
        <v>79.099999999999994</v>
      </c>
      <c r="E871" s="70">
        <v>7</v>
      </c>
      <c r="F871" s="70">
        <v>30</v>
      </c>
      <c r="G871" s="70">
        <f t="shared" si="214"/>
        <v>116.1</v>
      </c>
      <c r="H871" s="78"/>
      <c r="I871" s="159"/>
      <c r="J871" s="130">
        <f t="shared" si="216"/>
        <v>116.1</v>
      </c>
      <c r="K871" s="78"/>
      <c r="L871" s="132"/>
      <c r="M871" s="156"/>
      <c r="N871" s="78">
        <f t="shared" si="218"/>
        <v>0</v>
      </c>
      <c r="O871" s="78"/>
      <c r="P871" s="95">
        <f t="shared" si="217"/>
        <v>116.1</v>
      </c>
    </row>
    <row r="872" spans="1:16" s="1" customFormat="1">
      <c r="A872" s="23"/>
      <c r="B872" s="4" t="s">
        <v>836</v>
      </c>
      <c r="C872" s="22">
        <v>638</v>
      </c>
      <c r="D872" s="42">
        <f>(SUM(C872:C873))*0.1</f>
        <v>78.2</v>
      </c>
      <c r="E872" s="42">
        <v>7</v>
      </c>
      <c r="F872" s="42">
        <v>30</v>
      </c>
      <c r="G872" s="43">
        <f>SUM(D872:F873)</f>
        <v>115.2</v>
      </c>
      <c r="H872" s="43"/>
      <c r="I872" s="98"/>
      <c r="J872" s="153">
        <f t="shared" si="216"/>
        <v>115.2</v>
      </c>
      <c r="K872" s="73"/>
      <c r="L872" s="158"/>
      <c r="M872" s="112"/>
      <c r="N872" s="43">
        <f t="shared" si="218"/>
        <v>0</v>
      </c>
      <c r="O872" s="43"/>
      <c r="P872" s="123">
        <f>SUM(J872:O873)</f>
        <v>115.2</v>
      </c>
    </row>
    <row r="873" spans="1:16" s="1" customFormat="1">
      <c r="A873" s="44"/>
      <c r="B873" s="22"/>
      <c r="C873" s="22">
        <v>144</v>
      </c>
      <c r="D873" s="42"/>
      <c r="E873" s="42"/>
      <c r="F873" s="42"/>
      <c r="G873" s="43"/>
      <c r="H873" s="43"/>
      <c r="I873" s="9"/>
      <c r="J873" s="153"/>
      <c r="K873" s="73"/>
      <c r="L873" s="158"/>
      <c r="M873" s="112"/>
      <c r="N873" s="43"/>
      <c r="O873" s="43"/>
      <c r="P873" s="125"/>
    </row>
    <row r="874" spans="1:16" s="1" customFormat="1">
      <c r="A874" s="44"/>
      <c r="B874" s="76" t="s">
        <v>837</v>
      </c>
      <c r="C874" s="52">
        <v>816</v>
      </c>
      <c r="D874" s="53">
        <f>SUM(C874*0.1)</f>
        <v>81.599999999999994</v>
      </c>
      <c r="E874" s="53">
        <v>7</v>
      </c>
      <c r="F874" s="53">
        <v>30</v>
      </c>
      <c r="G874" s="54">
        <f>SUM(D874:F874)</f>
        <v>118.6</v>
      </c>
      <c r="H874" s="54"/>
      <c r="I874" s="129"/>
      <c r="J874" s="130">
        <f>SUM(G874-H874)</f>
        <v>118.6</v>
      </c>
      <c r="K874" s="78"/>
      <c r="L874" s="132"/>
      <c r="M874" s="156"/>
      <c r="N874" s="78">
        <f>SUM(G874*M874*0.0003)</f>
        <v>0</v>
      </c>
      <c r="O874" s="78"/>
      <c r="P874" s="95">
        <f>SUM(J874:O874)</f>
        <v>118.6</v>
      </c>
    </row>
    <row r="875" spans="1:16" s="1" customFormat="1">
      <c r="A875" s="50"/>
      <c r="B875" s="56" t="s">
        <v>838</v>
      </c>
      <c r="C875" s="82">
        <v>615</v>
      </c>
      <c r="D875" s="59">
        <f>SUM(C875*0.1)</f>
        <v>61.5</v>
      </c>
      <c r="E875" s="59">
        <v>7</v>
      </c>
      <c r="F875" s="59">
        <v>30</v>
      </c>
      <c r="G875" s="60">
        <f>SUM(D875:F875)</f>
        <v>98.5</v>
      </c>
      <c r="H875" s="60"/>
      <c r="I875" s="134"/>
      <c r="J875" s="171">
        <f>SUM(G875-H875)</f>
        <v>98.5</v>
      </c>
      <c r="K875" s="60"/>
      <c r="L875" s="136"/>
      <c r="M875" s="117"/>
      <c r="N875" s="262">
        <f>SUM(G875*M875*0.0003)</f>
        <v>0</v>
      </c>
      <c r="O875" s="60"/>
      <c r="P875" s="95">
        <f>SUM(J875:O875)</f>
        <v>98.5</v>
      </c>
    </row>
    <row r="876" spans="1:16" s="1" customFormat="1">
      <c r="A876" s="23"/>
      <c r="B876" s="92" t="s">
        <v>839</v>
      </c>
      <c r="C876" s="22">
        <v>829</v>
      </c>
      <c r="D876" s="42">
        <f>SUM(C876*0.1)</f>
        <v>82.9</v>
      </c>
      <c r="E876" s="42">
        <v>7</v>
      </c>
      <c r="F876" s="42">
        <v>30</v>
      </c>
      <c r="G876" s="43">
        <f>SUM(D876:F876)-60</f>
        <v>59.9</v>
      </c>
      <c r="H876" s="43"/>
      <c r="I876" s="9"/>
      <c r="J876" s="153">
        <f>SUM(G876-H876)</f>
        <v>59.9</v>
      </c>
      <c r="K876" s="245">
        <v>-60</v>
      </c>
      <c r="L876" s="158"/>
      <c r="M876" s="124"/>
      <c r="N876" s="73">
        <f>SUM(G876*M876*0.0003)</f>
        <v>0</v>
      </c>
      <c r="O876" s="43"/>
      <c r="P876" s="145">
        <f>SUM(J876:O876)</f>
        <v>-9.9999999999994302E-2</v>
      </c>
    </row>
    <row r="877" spans="1:16" s="1" customFormat="1">
      <c r="A877" s="195"/>
      <c r="B877" s="90" t="s">
        <v>840</v>
      </c>
      <c r="C877" s="47">
        <v>1033</v>
      </c>
      <c r="D877" s="48">
        <f>SUM(C877*0.1)</f>
        <v>103.3</v>
      </c>
      <c r="E877" s="48">
        <v>7</v>
      </c>
      <c r="F877" s="48">
        <v>30</v>
      </c>
      <c r="G877" s="49">
        <f>SUM(D877:F877)</f>
        <v>140.30000000000001</v>
      </c>
      <c r="H877" s="49"/>
      <c r="I877" s="250"/>
      <c r="J877" s="84">
        <f>SUM(G877-H877)</f>
        <v>140.30000000000001</v>
      </c>
      <c r="K877" s="31">
        <v>140.30000000000001</v>
      </c>
      <c r="L877" s="189">
        <v>6.31</v>
      </c>
      <c r="M877" s="268"/>
      <c r="N877" s="49">
        <f>SUM(G877*M877*0.0003)</f>
        <v>0</v>
      </c>
      <c r="O877" s="49"/>
      <c r="P877" s="141">
        <f>SUM(J877:O878)</f>
        <v>146.61000000000001</v>
      </c>
    </row>
    <row r="878" spans="1:16" s="1" customFormat="1">
      <c r="A878" s="197"/>
      <c r="B878" s="198"/>
      <c r="C878" s="82"/>
      <c r="D878" s="58"/>
      <c r="E878" s="58"/>
      <c r="F878" s="58"/>
      <c r="G878" s="60"/>
      <c r="H878" s="60"/>
      <c r="I878" s="345">
        <v>45817</v>
      </c>
      <c r="J878" s="262"/>
      <c r="K878" s="40">
        <v>-140.30000000000001</v>
      </c>
      <c r="L878" s="184"/>
      <c r="M878" s="269"/>
      <c r="N878" s="60"/>
      <c r="O878" s="60"/>
      <c r="P878" s="136"/>
    </row>
    <row r="879" spans="1:16" s="1" customFormat="1">
      <c r="A879" s="32"/>
      <c r="B879" s="22" t="s">
        <v>841</v>
      </c>
      <c r="C879" s="22">
        <v>809</v>
      </c>
      <c r="D879" s="42">
        <f>(SUM(C879:C880))*0.1</f>
        <v>140.9</v>
      </c>
      <c r="E879" s="42">
        <v>7</v>
      </c>
      <c r="F879" s="42">
        <v>60</v>
      </c>
      <c r="G879" s="43">
        <f>SUM(D879:F880)</f>
        <v>207.9</v>
      </c>
      <c r="H879" s="43"/>
      <c r="I879" s="9"/>
      <c r="J879" s="119">
        <f>SUM(G879-H879)-H880</f>
        <v>207.9</v>
      </c>
      <c r="K879" s="43"/>
      <c r="L879" s="123"/>
      <c r="M879" s="316"/>
      <c r="N879" s="43">
        <f>SUM(G879*M879*0.0003)</f>
        <v>0</v>
      </c>
      <c r="O879" s="43"/>
      <c r="P879" s="123">
        <f>SUM(J879:O880)</f>
        <v>207.9</v>
      </c>
    </row>
    <row r="880" spans="1:16" s="1" customFormat="1">
      <c r="A880" s="44"/>
      <c r="B880" s="82" t="s">
        <v>842</v>
      </c>
      <c r="C880" s="82">
        <v>600</v>
      </c>
      <c r="D880" s="58"/>
      <c r="E880" s="58"/>
      <c r="F880" s="58"/>
      <c r="G880" s="60"/>
      <c r="H880" s="60"/>
      <c r="I880" s="134"/>
      <c r="J880" s="135"/>
      <c r="K880" s="60"/>
      <c r="L880" s="136"/>
      <c r="M880" s="269"/>
      <c r="N880" s="60">
        <f>SUM(H880*M880*0.0003)</f>
        <v>0</v>
      </c>
      <c r="O880" s="60"/>
      <c r="P880" s="125"/>
    </row>
    <row r="881" spans="1:16" s="1" customFormat="1">
      <c r="A881" s="45"/>
      <c r="B881" s="236" t="s">
        <v>843</v>
      </c>
      <c r="C881" s="22">
        <v>963</v>
      </c>
      <c r="D881" s="42">
        <f t="shared" ref="D881:D896" si="219">SUM(C881*0.1)</f>
        <v>96.3</v>
      </c>
      <c r="E881" s="42">
        <v>7</v>
      </c>
      <c r="F881" s="42">
        <v>30</v>
      </c>
      <c r="G881" s="43">
        <f t="shared" ref="G881:G896" si="220">SUM(D881:F881)</f>
        <v>133.30000000000001</v>
      </c>
      <c r="H881" s="43"/>
      <c r="I881" s="98"/>
      <c r="J881" s="153">
        <f t="shared" ref="J881:J888" si="221">SUM(G881-H881)</f>
        <v>133.30000000000001</v>
      </c>
      <c r="K881" s="120">
        <v>-0.38</v>
      </c>
      <c r="L881" s="158"/>
      <c r="M881" s="124"/>
      <c r="N881" s="43">
        <f>SUM((G881+K881)*M881*0.0003)</f>
        <v>0</v>
      </c>
      <c r="O881" s="43"/>
      <c r="P881" s="95">
        <f>SUM(J881:O881)</f>
        <v>132.91999999999999</v>
      </c>
    </row>
    <row r="882" spans="1:16" s="1" customFormat="1">
      <c r="A882" s="203"/>
      <c r="B882" s="51" t="s">
        <v>844</v>
      </c>
      <c r="C882" s="52">
        <v>610</v>
      </c>
      <c r="D882" s="53">
        <f t="shared" si="219"/>
        <v>61</v>
      </c>
      <c r="E882" s="53">
        <v>7</v>
      </c>
      <c r="F882" s="53">
        <v>30</v>
      </c>
      <c r="G882" s="54">
        <f t="shared" si="220"/>
        <v>98</v>
      </c>
      <c r="H882" s="54"/>
      <c r="I882" s="129"/>
      <c r="J882" s="130">
        <f t="shared" si="221"/>
        <v>98</v>
      </c>
      <c r="K882" s="155">
        <v>-4</v>
      </c>
      <c r="L882" s="95"/>
      <c r="M882" s="107"/>
      <c r="N882" s="49">
        <f>SUM(G882*M882*0.0003)</f>
        <v>0</v>
      </c>
      <c r="O882" s="49"/>
      <c r="P882" s="95">
        <f>SUM(J882:O882)</f>
        <v>94</v>
      </c>
    </row>
    <row r="883" spans="1:16" s="1" customFormat="1">
      <c r="A883" s="50"/>
      <c r="B883" s="236" t="s">
        <v>845</v>
      </c>
      <c r="C883" s="22">
        <v>812</v>
      </c>
      <c r="D883" s="42">
        <f t="shared" si="219"/>
        <v>81.2</v>
      </c>
      <c r="E883" s="42">
        <v>7</v>
      </c>
      <c r="F883" s="42">
        <v>30</v>
      </c>
      <c r="G883" s="43">
        <f t="shared" si="220"/>
        <v>118.2</v>
      </c>
      <c r="H883" s="43"/>
      <c r="I883" s="98"/>
      <c r="J883" s="153">
        <f t="shared" si="221"/>
        <v>118.2</v>
      </c>
      <c r="K883" s="120">
        <v>-41.57</v>
      </c>
      <c r="L883" s="43"/>
      <c r="M883" s="304"/>
      <c r="N883" s="54">
        <f>SUM(G883*M883*0.0003)</f>
        <v>0</v>
      </c>
      <c r="O883" s="54"/>
      <c r="P883" s="95">
        <f>SUM(J883:O883)</f>
        <v>76.63</v>
      </c>
    </row>
    <row r="884" spans="1:16" s="1" customFormat="1">
      <c r="A884" s="23"/>
      <c r="B884" s="61" t="s">
        <v>846</v>
      </c>
      <c r="C884" s="87">
        <v>660</v>
      </c>
      <c r="D884" s="48">
        <f t="shared" si="219"/>
        <v>66</v>
      </c>
      <c r="E884" s="48">
        <v>7</v>
      </c>
      <c r="F884" s="48">
        <v>30</v>
      </c>
      <c r="G884" s="49">
        <f t="shared" si="220"/>
        <v>103</v>
      </c>
      <c r="H884" s="49"/>
      <c r="I884" s="180"/>
      <c r="J884" s="127">
        <f t="shared" si="221"/>
        <v>103</v>
      </c>
      <c r="K884" s="49"/>
      <c r="L884" s="141"/>
      <c r="M884" s="112"/>
      <c r="N884" s="43">
        <f>SUM(G884*M884*0.0003)</f>
        <v>0</v>
      </c>
      <c r="O884" s="43"/>
      <c r="P884" s="95">
        <f>SUM(J884:O884)</f>
        <v>103</v>
      </c>
    </row>
    <row r="885" spans="1:16" s="1" customFormat="1">
      <c r="A885" s="23"/>
      <c r="B885" s="28" t="s">
        <v>847</v>
      </c>
      <c r="C885" s="47">
        <v>888</v>
      </c>
      <c r="D885" s="48">
        <f t="shared" si="219"/>
        <v>88.8</v>
      </c>
      <c r="E885" s="48">
        <v>7</v>
      </c>
      <c r="F885" s="48">
        <v>30</v>
      </c>
      <c r="G885" s="49">
        <f t="shared" si="220"/>
        <v>125.8</v>
      </c>
      <c r="H885" s="49"/>
      <c r="I885" s="126"/>
      <c r="J885" s="127">
        <f t="shared" si="221"/>
        <v>125.8</v>
      </c>
      <c r="K885" s="243">
        <v>125.8</v>
      </c>
      <c r="L885" s="176">
        <v>5.66</v>
      </c>
      <c r="M885" s="186"/>
      <c r="N885" s="49">
        <f>SUM(G885*M885*0.0003)</f>
        <v>0</v>
      </c>
      <c r="O885" s="49"/>
      <c r="P885" s="123">
        <f>SUM(J885:O886)</f>
        <v>131.46</v>
      </c>
    </row>
    <row r="886" spans="1:16" s="1" customFormat="1">
      <c r="A886" s="44"/>
      <c r="B886" s="37"/>
      <c r="C886" s="82"/>
      <c r="D886" s="58"/>
      <c r="E886" s="58"/>
      <c r="F886" s="58"/>
      <c r="G886" s="60"/>
      <c r="H886" s="60"/>
      <c r="I886" s="170">
        <v>45666</v>
      </c>
      <c r="J886" s="171"/>
      <c r="K886" s="244">
        <v>-125.8</v>
      </c>
      <c r="L886" s="185"/>
      <c r="M886" s="212"/>
      <c r="N886" s="60"/>
      <c r="O886" s="60"/>
      <c r="P886" s="125"/>
    </row>
    <row r="887" spans="1:16" s="1" customFormat="1">
      <c r="A887" s="44"/>
      <c r="B887" s="92" t="s">
        <v>848</v>
      </c>
      <c r="C887" s="22">
        <v>683</v>
      </c>
      <c r="D887" s="42">
        <f t="shared" si="219"/>
        <v>68.3</v>
      </c>
      <c r="E887" s="42">
        <v>7</v>
      </c>
      <c r="F887" s="42">
        <v>30</v>
      </c>
      <c r="G887" s="43">
        <f t="shared" si="220"/>
        <v>105.3</v>
      </c>
      <c r="H887" s="43"/>
      <c r="I887" s="98"/>
      <c r="J887" s="153">
        <f t="shared" si="221"/>
        <v>105.3</v>
      </c>
      <c r="K887" s="120">
        <v>-105.3</v>
      </c>
      <c r="L887" s="123"/>
      <c r="M887" s="124"/>
      <c r="N887" s="43">
        <f>SUM(G887*M887*0.0003)</f>
        <v>0</v>
      </c>
      <c r="O887" s="43"/>
      <c r="P887" s="95">
        <f t="shared" ref="P887:P896" si="222">SUM(J887:O887)</f>
        <v>0</v>
      </c>
    </row>
    <row r="888" spans="1:16" s="1" customFormat="1">
      <c r="A888" s="50"/>
      <c r="B888" s="76" t="s">
        <v>849</v>
      </c>
      <c r="C888" s="52">
        <v>793</v>
      </c>
      <c r="D888" s="53">
        <f t="shared" si="219"/>
        <v>79.3</v>
      </c>
      <c r="E888" s="53">
        <v>7</v>
      </c>
      <c r="F888" s="53">
        <v>30</v>
      </c>
      <c r="G888" s="54">
        <f t="shared" si="220"/>
        <v>116.3</v>
      </c>
      <c r="H888" s="54"/>
      <c r="I888" s="188"/>
      <c r="J888" s="78">
        <f t="shared" si="221"/>
        <v>116.3</v>
      </c>
      <c r="K888" s="54"/>
      <c r="L888" s="95"/>
      <c r="M888" s="156"/>
      <c r="N888" s="54">
        <f>SUM((+K888+G888)*M888*0.0003)</f>
        <v>0</v>
      </c>
      <c r="O888" s="54"/>
      <c r="P888" s="95">
        <f t="shared" si="222"/>
        <v>116.3</v>
      </c>
    </row>
    <row r="889" spans="1:16" s="1" customFormat="1">
      <c r="A889" s="50"/>
      <c r="B889" s="71" t="s">
        <v>850</v>
      </c>
      <c r="C889" s="4">
        <v>747</v>
      </c>
      <c r="D889" s="72">
        <f t="shared" si="219"/>
        <v>74.7</v>
      </c>
      <c r="E889" s="72">
        <v>7</v>
      </c>
      <c r="F889" s="72">
        <v>30</v>
      </c>
      <c r="G889" s="72">
        <f t="shared" si="220"/>
        <v>111.7</v>
      </c>
      <c r="H889" s="73"/>
      <c r="I889" s="9"/>
      <c r="J889" s="153">
        <f t="shared" ref="J889:J897" si="223">SUM(G889-H889)</f>
        <v>111.7</v>
      </c>
      <c r="K889" s="73"/>
      <c r="L889" s="158"/>
      <c r="M889" s="112"/>
      <c r="N889" s="73">
        <f>SUM(G889*M889*0.0003)</f>
        <v>0</v>
      </c>
      <c r="O889" s="73"/>
      <c r="P889" s="95">
        <f t="shared" si="222"/>
        <v>111.7</v>
      </c>
    </row>
    <row r="890" spans="1:16" s="1" customFormat="1">
      <c r="A890" s="50"/>
      <c r="B890" s="192" t="s">
        <v>851</v>
      </c>
      <c r="C890" s="52">
        <v>760</v>
      </c>
      <c r="D890" s="53">
        <f t="shared" si="219"/>
        <v>76</v>
      </c>
      <c r="E890" s="53">
        <v>7</v>
      </c>
      <c r="F890" s="53">
        <v>30</v>
      </c>
      <c r="G890" s="54">
        <f t="shared" si="220"/>
        <v>113</v>
      </c>
      <c r="H890" s="54"/>
      <c r="I890" s="129"/>
      <c r="J890" s="130">
        <f t="shared" si="223"/>
        <v>113</v>
      </c>
      <c r="K890" s="131">
        <v>-0.61</v>
      </c>
      <c r="L890" s="132"/>
      <c r="M890" s="133"/>
      <c r="N890" s="54">
        <f>SUM((G890+K890)*M890*0.0003)</f>
        <v>0</v>
      </c>
      <c r="O890" s="54"/>
      <c r="P890" s="95">
        <f t="shared" si="222"/>
        <v>112.39</v>
      </c>
    </row>
    <row r="891" spans="1:16" s="1" customFormat="1">
      <c r="A891" s="203"/>
      <c r="B891" s="81" t="s">
        <v>852</v>
      </c>
      <c r="C891" s="22">
        <v>828</v>
      </c>
      <c r="D891" s="42">
        <f t="shared" si="219"/>
        <v>82.8</v>
      </c>
      <c r="E891" s="42">
        <v>7</v>
      </c>
      <c r="F891" s="42">
        <v>30</v>
      </c>
      <c r="G891" s="43">
        <f t="shared" si="220"/>
        <v>119.8</v>
      </c>
      <c r="H891" s="43"/>
      <c r="I891" s="9"/>
      <c r="J891" s="153">
        <f t="shared" si="223"/>
        <v>119.8</v>
      </c>
      <c r="K891" s="73"/>
      <c r="L891" s="164">
        <v>1.26</v>
      </c>
      <c r="M891" s="112"/>
      <c r="N891" s="43">
        <f>SUM(G891*M891*0.0003)</f>
        <v>0</v>
      </c>
      <c r="O891" s="43"/>
      <c r="P891" s="95">
        <f t="shared" si="222"/>
        <v>121.06</v>
      </c>
    </row>
    <row r="892" spans="1:16" s="1" customFormat="1">
      <c r="A892" s="50"/>
      <c r="B892" s="91" t="s">
        <v>853</v>
      </c>
      <c r="C892" s="52">
        <v>920</v>
      </c>
      <c r="D892" s="53">
        <f t="shared" si="219"/>
        <v>92</v>
      </c>
      <c r="E892" s="53">
        <v>7</v>
      </c>
      <c r="F892" s="53">
        <v>30</v>
      </c>
      <c r="G892" s="54">
        <f t="shared" si="220"/>
        <v>129</v>
      </c>
      <c r="H892" s="54"/>
      <c r="I892" s="159"/>
      <c r="J892" s="181">
        <f t="shared" si="223"/>
        <v>129</v>
      </c>
      <c r="K892" s="54"/>
      <c r="L892" s="95"/>
      <c r="M892" s="156"/>
      <c r="N892" s="54">
        <f t="shared" ref="N892:N899" si="224">SUM(G892*M892*0.0003)</f>
        <v>0</v>
      </c>
      <c r="O892" s="54"/>
      <c r="P892" s="95">
        <f t="shared" si="222"/>
        <v>129</v>
      </c>
    </row>
    <row r="893" spans="1:16" s="1" customFormat="1">
      <c r="A893" s="203"/>
      <c r="B893" s="56" t="s">
        <v>854</v>
      </c>
      <c r="C893" s="82">
        <v>691</v>
      </c>
      <c r="D893" s="58">
        <f t="shared" si="219"/>
        <v>69.099999999999994</v>
      </c>
      <c r="E893" s="58">
        <v>7</v>
      </c>
      <c r="F893" s="58">
        <v>30</v>
      </c>
      <c r="G893" s="60">
        <f t="shared" si="220"/>
        <v>106.1</v>
      </c>
      <c r="H893" s="60"/>
      <c r="I893" s="134"/>
      <c r="J893" s="135">
        <f t="shared" si="223"/>
        <v>106.1</v>
      </c>
      <c r="K893" s="262"/>
      <c r="L893" s="125"/>
      <c r="M893" s="117"/>
      <c r="N893" s="60">
        <f t="shared" si="224"/>
        <v>0</v>
      </c>
      <c r="O893" s="60"/>
      <c r="P893" s="95">
        <f t="shared" si="222"/>
        <v>106.1</v>
      </c>
    </row>
    <row r="894" spans="1:16" s="1" customFormat="1">
      <c r="A894" s="50"/>
      <c r="B894" s="89" t="s">
        <v>855</v>
      </c>
      <c r="C894" s="22">
        <v>580</v>
      </c>
      <c r="D894" s="42">
        <f t="shared" si="219"/>
        <v>58</v>
      </c>
      <c r="E894" s="42">
        <v>7</v>
      </c>
      <c r="F894" s="42">
        <v>30</v>
      </c>
      <c r="G894" s="43">
        <f t="shared" si="220"/>
        <v>95</v>
      </c>
      <c r="H894" s="43"/>
      <c r="I894" s="9"/>
      <c r="J894" s="119">
        <f t="shared" si="223"/>
        <v>95</v>
      </c>
      <c r="K894" s="43"/>
      <c r="L894" s="123"/>
      <c r="M894" s="124"/>
      <c r="N894" s="43">
        <f t="shared" si="224"/>
        <v>0</v>
      </c>
      <c r="O894" s="43"/>
      <c r="P894" s="95">
        <f t="shared" si="222"/>
        <v>95</v>
      </c>
    </row>
    <row r="895" spans="1:16" s="1" customFormat="1">
      <c r="A895" s="203"/>
      <c r="B895" s="76" t="s">
        <v>856</v>
      </c>
      <c r="C895" s="52">
        <v>625</v>
      </c>
      <c r="D895" s="53">
        <f t="shared" si="219"/>
        <v>62.5</v>
      </c>
      <c r="E895" s="53">
        <v>7</v>
      </c>
      <c r="F895" s="53">
        <v>30</v>
      </c>
      <c r="G895" s="54">
        <f t="shared" si="220"/>
        <v>99.5</v>
      </c>
      <c r="H895" s="54"/>
      <c r="I895" s="129"/>
      <c r="J895" s="130">
        <f t="shared" si="223"/>
        <v>99.5</v>
      </c>
      <c r="K895" s="54"/>
      <c r="L895" s="95"/>
      <c r="M895" s="133"/>
      <c r="N895" s="54">
        <f t="shared" si="224"/>
        <v>0</v>
      </c>
      <c r="O895" s="54"/>
      <c r="P895" s="95">
        <f t="shared" si="222"/>
        <v>99.5</v>
      </c>
    </row>
    <row r="896" spans="1:16" s="1" customFormat="1">
      <c r="A896" s="55"/>
      <c r="B896" s="71" t="s">
        <v>857</v>
      </c>
      <c r="C896" s="22">
        <v>548</v>
      </c>
      <c r="D896" s="42">
        <f t="shared" si="219"/>
        <v>54.8</v>
      </c>
      <c r="E896" s="42">
        <v>7</v>
      </c>
      <c r="F896" s="42">
        <v>30</v>
      </c>
      <c r="G896" s="43">
        <f t="shared" si="220"/>
        <v>91.8</v>
      </c>
      <c r="H896" s="43"/>
      <c r="I896" s="9"/>
      <c r="J896" s="153">
        <f t="shared" si="223"/>
        <v>91.8</v>
      </c>
      <c r="K896" s="43"/>
      <c r="L896" s="123"/>
      <c r="M896" s="124"/>
      <c r="N896" s="43">
        <f t="shared" si="224"/>
        <v>0</v>
      </c>
      <c r="O896" s="43"/>
      <c r="P896" s="95">
        <f t="shared" si="222"/>
        <v>91.8</v>
      </c>
    </row>
    <row r="897" spans="1:16" s="1" customFormat="1">
      <c r="A897" s="23"/>
      <c r="B897" s="87" t="s">
        <v>858</v>
      </c>
      <c r="C897" s="47">
        <v>864</v>
      </c>
      <c r="D897" s="48">
        <f>(SUM(C897:C898))*0.1</f>
        <v>161.4</v>
      </c>
      <c r="E897" s="48">
        <v>7</v>
      </c>
      <c r="F897" s="48">
        <v>60</v>
      </c>
      <c r="G897" s="49">
        <f>SUM(D897:F898)</f>
        <v>228.4</v>
      </c>
      <c r="H897" s="49"/>
      <c r="I897" s="250"/>
      <c r="J897" s="127">
        <f t="shared" si="223"/>
        <v>228.4</v>
      </c>
      <c r="K897" s="49"/>
      <c r="L897" s="140"/>
      <c r="M897" s="107"/>
      <c r="N897" s="49">
        <f t="shared" si="224"/>
        <v>0</v>
      </c>
      <c r="O897" s="49"/>
      <c r="P897" s="123">
        <f>SUM(J897:O898)</f>
        <v>228.4</v>
      </c>
    </row>
    <row r="898" spans="1:16" s="1" customFormat="1">
      <c r="A898" s="32"/>
      <c r="B898" s="57" t="s">
        <v>859</v>
      </c>
      <c r="C898" s="57">
        <v>750</v>
      </c>
      <c r="D898" s="58"/>
      <c r="E898" s="58"/>
      <c r="F898" s="58"/>
      <c r="G898" s="59"/>
      <c r="H898" s="262"/>
      <c r="I898" s="183"/>
      <c r="J898" s="171"/>
      <c r="K898" s="262"/>
      <c r="L898" s="136"/>
      <c r="M898" s="117"/>
      <c r="N898" s="262">
        <f t="shared" si="224"/>
        <v>0</v>
      </c>
      <c r="O898" s="262"/>
      <c r="P898" s="125"/>
    </row>
    <row r="899" spans="1:16" s="1" customFormat="1">
      <c r="A899" s="23"/>
      <c r="B899" s="239" t="s">
        <v>860</v>
      </c>
      <c r="C899" s="22">
        <v>593</v>
      </c>
      <c r="D899" s="42">
        <f>(SUM(C899:C900))*0.1</f>
        <v>120.7</v>
      </c>
      <c r="E899" s="42">
        <v>7</v>
      </c>
      <c r="F899" s="42">
        <v>60</v>
      </c>
      <c r="G899" s="43">
        <f>SUM(D899:F900)</f>
        <v>187.7</v>
      </c>
      <c r="H899" s="43"/>
      <c r="I899" s="98"/>
      <c r="J899" s="153">
        <f>SUM(G899-H899)</f>
        <v>187.7</v>
      </c>
      <c r="K899" s="228">
        <v>0.7</v>
      </c>
      <c r="L899" s="164">
        <v>0.03</v>
      </c>
      <c r="M899" s="112"/>
      <c r="N899" s="43">
        <f t="shared" si="224"/>
        <v>0</v>
      </c>
      <c r="O899" s="43"/>
      <c r="P899" s="123">
        <f>SUM(J899:O900)</f>
        <v>188.43</v>
      </c>
    </row>
    <row r="900" spans="1:16" s="1" customFormat="1" ht="12.75" customHeight="1">
      <c r="A900" s="44"/>
      <c r="B900" s="33" t="s">
        <v>861</v>
      </c>
      <c r="C900" s="22">
        <v>614</v>
      </c>
      <c r="D900" s="42"/>
      <c r="E900" s="42"/>
      <c r="F900" s="42"/>
      <c r="G900" s="43"/>
      <c r="H900" s="43"/>
      <c r="I900" s="9"/>
      <c r="J900" s="153"/>
      <c r="K900" s="213"/>
      <c r="L900" s="164"/>
      <c r="M900" s="112"/>
      <c r="N900" s="43"/>
      <c r="O900" s="43"/>
      <c r="P900" s="125"/>
    </row>
    <row r="901" spans="1:16" s="1" customFormat="1">
      <c r="A901" s="44"/>
      <c r="B901" s="46" t="s">
        <v>862</v>
      </c>
      <c r="C901" s="87">
        <v>652</v>
      </c>
      <c r="D901" s="48">
        <f>SUM(C901*0.1)</f>
        <v>65.2</v>
      </c>
      <c r="E901" s="48">
        <v>7</v>
      </c>
      <c r="F901" s="48">
        <v>30</v>
      </c>
      <c r="G901" s="49">
        <f>SUM(D901:F901)</f>
        <v>102.2</v>
      </c>
      <c r="H901" s="84"/>
      <c r="I901" s="180"/>
      <c r="J901" s="127">
        <f>SUM(G901-H901)</f>
        <v>102.2</v>
      </c>
      <c r="K901" s="189">
        <v>4.4000000000000004</v>
      </c>
      <c r="L901" s="108">
        <v>0.2</v>
      </c>
      <c r="M901" s="128"/>
      <c r="N901" s="169">
        <f>SUM((G901+K901)*M901*0.0003)</f>
        <v>0</v>
      </c>
      <c r="O901" s="169"/>
      <c r="P901" s="95">
        <f>SUM(J901:O901)</f>
        <v>106.8</v>
      </c>
    </row>
    <row r="902" spans="1:16" s="1" customFormat="1">
      <c r="A902" s="203"/>
      <c r="B902" s="76" t="s">
        <v>863</v>
      </c>
      <c r="C902" s="69">
        <v>678</v>
      </c>
      <c r="D902" s="70">
        <f>SUM(C902*0.1)</f>
        <v>67.8</v>
      </c>
      <c r="E902" s="70">
        <v>7</v>
      </c>
      <c r="F902" s="70">
        <v>30</v>
      </c>
      <c r="G902" s="54">
        <f>SUM(D902:F902)</f>
        <v>104.8</v>
      </c>
      <c r="H902" s="54"/>
      <c r="I902" s="159"/>
      <c r="J902" s="130">
        <f>SUM(G902-H902)</f>
        <v>104.8</v>
      </c>
      <c r="K902" s="78"/>
      <c r="L902" s="132"/>
      <c r="M902" s="156"/>
      <c r="N902" s="78">
        <f>SUM(G902*M902*0.0003)</f>
        <v>0</v>
      </c>
      <c r="O902" s="78"/>
      <c r="P902" s="95">
        <f>SUM(J902:O902)</f>
        <v>104.8</v>
      </c>
    </row>
    <row r="903" spans="1:16" s="1" customFormat="1">
      <c r="A903" s="203"/>
      <c r="B903" s="75" t="s">
        <v>864</v>
      </c>
      <c r="C903" s="22">
        <v>653</v>
      </c>
      <c r="D903" s="42">
        <f>SUM(C903*0.1)</f>
        <v>65.3</v>
      </c>
      <c r="E903" s="42">
        <v>7</v>
      </c>
      <c r="F903" s="42">
        <v>30</v>
      </c>
      <c r="G903" s="43">
        <f>SUM(D903:F903)</f>
        <v>102.3</v>
      </c>
      <c r="H903" s="43"/>
      <c r="I903" s="98"/>
      <c r="J903" s="119">
        <f>SUM(G903-H903)</f>
        <v>102.3</v>
      </c>
      <c r="K903" s="43"/>
      <c r="L903" s="113">
        <v>3.85</v>
      </c>
      <c r="M903" s="124"/>
      <c r="N903" s="43">
        <f>SUM(G903*M903*0.0003)</f>
        <v>0</v>
      </c>
      <c r="O903" s="43"/>
      <c r="P903" s="95">
        <f>SUM(J903:O903)</f>
        <v>106.15</v>
      </c>
    </row>
    <row r="904" spans="1:16" s="1" customFormat="1">
      <c r="A904" s="23"/>
      <c r="B904" s="76" t="s">
        <v>865</v>
      </c>
      <c r="C904" s="69">
        <v>609</v>
      </c>
      <c r="D904" s="53">
        <f>SUM(C904*0.1)</f>
        <v>60.9</v>
      </c>
      <c r="E904" s="53">
        <v>7</v>
      </c>
      <c r="F904" s="53">
        <v>30</v>
      </c>
      <c r="G904" s="54">
        <f>SUM(D904:F904)</f>
        <v>97.9</v>
      </c>
      <c r="H904" s="54"/>
      <c r="I904" s="159"/>
      <c r="J904" s="130">
        <f>SUM(G904-H904)</f>
        <v>97.9</v>
      </c>
      <c r="K904" s="54"/>
      <c r="L904" s="95"/>
      <c r="M904" s="156"/>
      <c r="N904" s="54">
        <f>SUM(G904*M904*0.0003)</f>
        <v>0</v>
      </c>
      <c r="O904" s="54"/>
      <c r="P904" s="95">
        <f>SUM(J904:O904)</f>
        <v>97.9</v>
      </c>
    </row>
    <row r="905" spans="1:16" s="1" customFormat="1">
      <c r="A905" s="23"/>
      <c r="B905" s="22" t="s">
        <v>866</v>
      </c>
      <c r="C905" s="22">
        <v>606</v>
      </c>
      <c r="D905" s="42">
        <f>(SUM(C905:C906))*0.1</f>
        <v>120.2</v>
      </c>
      <c r="E905" s="42">
        <v>7</v>
      </c>
      <c r="F905" s="42">
        <v>60</v>
      </c>
      <c r="G905" s="43">
        <f>SUM(D905:F906)-60</f>
        <v>127.2</v>
      </c>
      <c r="H905" s="43"/>
      <c r="I905" s="9"/>
      <c r="J905" s="119">
        <f>SUM(G905-H905)</f>
        <v>127.2</v>
      </c>
      <c r="K905" s="73"/>
      <c r="L905" s="158"/>
      <c r="M905" s="154"/>
      <c r="N905" s="43">
        <f>SUM(G905*M905*0.0003)</f>
        <v>0</v>
      </c>
      <c r="O905" s="43"/>
      <c r="P905" s="123">
        <f>SUM(J905:O906)</f>
        <v>127.2</v>
      </c>
    </row>
    <row r="906" spans="1:16" s="1" customFormat="1">
      <c r="A906" s="44"/>
      <c r="B906" s="22" t="s">
        <v>867</v>
      </c>
      <c r="C906" s="22">
        <v>596</v>
      </c>
      <c r="D906" s="42"/>
      <c r="E906" s="42"/>
      <c r="F906" s="42"/>
      <c r="G906" s="43"/>
      <c r="H906" s="43"/>
      <c r="I906" s="98"/>
      <c r="J906" s="119"/>
      <c r="K906" s="43"/>
      <c r="L906" s="123"/>
      <c r="M906" s="154"/>
      <c r="N906" s="43"/>
      <c r="O906" s="43"/>
      <c r="P906" s="125"/>
    </row>
    <row r="907" spans="1:16" s="1" customFormat="1">
      <c r="A907" s="44"/>
      <c r="B907" s="61" t="s">
        <v>868</v>
      </c>
      <c r="C907" s="47">
        <v>607</v>
      </c>
      <c r="D907" s="48">
        <f t="shared" ref="D907:D912" si="225">SUM(C907*0.1)</f>
        <v>60.7</v>
      </c>
      <c r="E907" s="48">
        <v>7</v>
      </c>
      <c r="F907" s="48">
        <v>30</v>
      </c>
      <c r="G907" s="49">
        <f t="shared" ref="G907:G912" si="226">SUM(D907:F907)</f>
        <v>97.7</v>
      </c>
      <c r="H907" s="49"/>
      <c r="I907" s="180"/>
      <c r="J907" s="127">
        <f t="shared" ref="J907:J913" si="227">SUM(G907-H907)</f>
        <v>97.7</v>
      </c>
      <c r="K907" s="84"/>
      <c r="L907" s="140"/>
      <c r="M907" s="107"/>
      <c r="N907" s="49">
        <f t="shared" ref="N907:N912" si="228">SUM(G907*M907*0.0003)</f>
        <v>0</v>
      </c>
      <c r="O907" s="49"/>
      <c r="P907" s="95">
        <f>SUM(J907:O907)</f>
        <v>97.7</v>
      </c>
    </row>
    <row r="908" spans="1:16" s="1" customFormat="1">
      <c r="A908" s="23"/>
      <c r="B908" s="76" t="s">
        <v>869</v>
      </c>
      <c r="C908" s="69">
        <v>978</v>
      </c>
      <c r="D908" s="53">
        <f t="shared" si="225"/>
        <v>97.8</v>
      </c>
      <c r="E908" s="53">
        <v>7</v>
      </c>
      <c r="F908" s="53">
        <v>30</v>
      </c>
      <c r="G908" s="54">
        <f t="shared" si="226"/>
        <v>134.80000000000001</v>
      </c>
      <c r="H908" s="54"/>
      <c r="I908" s="159"/>
      <c r="J908" s="130">
        <f t="shared" si="227"/>
        <v>134.80000000000001</v>
      </c>
      <c r="K908" s="54"/>
      <c r="L908" s="95"/>
      <c r="M908" s="156"/>
      <c r="N908" s="54">
        <f t="shared" si="228"/>
        <v>0</v>
      </c>
      <c r="O908" s="54"/>
      <c r="P908" s="95">
        <f>SUM(J908:O908)</f>
        <v>134.80000000000001</v>
      </c>
    </row>
    <row r="909" spans="1:16" s="1" customFormat="1" ht="12.75" customHeight="1">
      <c r="A909" s="23"/>
      <c r="B909" s="4" t="s">
        <v>870</v>
      </c>
      <c r="C909" s="4">
        <v>1130</v>
      </c>
      <c r="D909" s="42">
        <f>(SUM(C909:C910))*0.1</f>
        <v>182</v>
      </c>
      <c r="E909" s="42">
        <v>7</v>
      </c>
      <c r="F909" s="42">
        <v>60</v>
      </c>
      <c r="G909" s="43">
        <f t="shared" si="226"/>
        <v>249</v>
      </c>
      <c r="H909" s="43"/>
      <c r="I909" s="9"/>
      <c r="J909" s="153">
        <f t="shared" si="227"/>
        <v>249</v>
      </c>
      <c r="K909" s="43"/>
      <c r="L909" s="123"/>
      <c r="M909" s="124"/>
      <c r="N909" s="43">
        <f t="shared" si="228"/>
        <v>0</v>
      </c>
      <c r="O909" s="43"/>
      <c r="P909" s="123">
        <f>SUM(J909:O910)</f>
        <v>249</v>
      </c>
    </row>
    <row r="910" spans="1:16" s="1" customFormat="1" ht="12.75" customHeight="1">
      <c r="A910" s="44"/>
      <c r="B910" s="4" t="s">
        <v>871</v>
      </c>
      <c r="C910" s="4">
        <v>690</v>
      </c>
      <c r="D910" s="42"/>
      <c r="E910" s="42"/>
      <c r="F910" s="42"/>
      <c r="G910" s="43"/>
      <c r="H910" s="43"/>
      <c r="I910" s="9"/>
      <c r="J910" s="153"/>
      <c r="K910" s="43"/>
      <c r="L910" s="123"/>
      <c r="M910" s="124"/>
      <c r="N910" s="43"/>
      <c r="O910" s="43"/>
      <c r="P910" s="125"/>
    </row>
    <row r="911" spans="1:16" s="1" customFormat="1">
      <c r="A911" s="44"/>
      <c r="B911" s="46" t="s">
        <v>872</v>
      </c>
      <c r="C911" s="47">
        <v>934</v>
      </c>
      <c r="D911" s="48">
        <f t="shared" si="225"/>
        <v>93.4</v>
      </c>
      <c r="E911" s="48">
        <v>7</v>
      </c>
      <c r="F911" s="48">
        <v>30</v>
      </c>
      <c r="G911" s="49">
        <f t="shared" si="226"/>
        <v>130.4</v>
      </c>
      <c r="H911" s="49"/>
      <c r="I911" s="126"/>
      <c r="J911" s="127">
        <f t="shared" si="227"/>
        <v>130.4</v>
      </c>
      <c r="K911" s="49"/>
      <c r="L911" s="108">
        <v>2.93</v>
      </c>
      <c r="M911" s="107"/>
      <c r="N911" s="49">
        <f>SUM(G911*M911*0.0003)</f>
        <v>0</v>
      </c>
      <c r="O911" s="49"/>
      <c r="P911" s="95">
        <f>SUM(J911:O911)</f>
        <v>133.33000000000001</v>
      </c>
    </row>
    <row r="912" spans="1:16" s="1" customFormat="1">
      <c r="A912" s="23"/>
      <c r="B912" s="76" t="s">
        <v>873</v>
      </c>
      <c r="C912" s="52">
        <v>633</v>
      </c>
      <c r="D912" s="53">
        <f t="shared" si="225"/>
        <v>63.3</v>
      </c>
      <c r="E912" s="53">
        <v>7</v>
      </c>
      <c r="F912" s="53">
        <v>30</v>
      </c>
      <c r="G912" s="54">
        <f t="shared" si="226"/>
        <v>100.3</v>
      </c>
      <c r="H912" s="54"/>
      <c r="I912" s="129"/>
      <c r="J912" s="130">
        <f t="shared" si="227"/>
        <v>100.3</v>
      </c>
      <c r="K912" s="78"/>
      <c r="L912" s="132"/>
      <c r="M912" s="133"/>
      <c r="N912" s="54">
        <f t="shared" si="228"/>
        <v>0</v>
      </c>
      <c r="O912" s="54"/>
      <c r="P912" s="95">
        <f>SUM(J912:O912)</f>
        <v>100.3</v>
      </c>
    </row>
    <row r="913" spans="1:16" s="1" customFormat="1">
      <c r="A913" s="23"/>
      <c r="B913" s="4" t="s">
        <v>874</v>
      </c>
      <c r="C913" s="4">
        <v>587</v>
      </c>
      <c r="D913" s="42">
        <f>(SUM(C913:C914))*0.1</f>
        <v>117.7</v>
      </c>
      <c r="E913" s="42">
        <v>7</v>
      </c>
      <c r="F913" s="42">
        <v>60</v>
      </c>
      <c r="G913" s="43">
        <f>SUM(D913:F914)</f>
        <v>184.7</v>
      </c>
      <c r="H913" s="43"/>
      <c r="I913" s="9"/>
      <c r="J913" s="119">
        <f t="shared" si="227"/>
        <v>184.7</v>
      </c>
      <c r="K913" s="73"/>
      <c r="L913" s="158"/>
      <c r="M913" s="112"/>
      <c r="N913" s="43">
        <f>SUM((G913+K913)*M913*0.0003)</f>
        <v>0</v>
      </c>
      <c r="O913" s="43"/>
      <c r="P913" s="123">
        <f>SUM(J913:O914)</f>
        <v>184.7</v>
      </c>
    </row>
    <row r="914" spans="1:16" s="1" customFormat="1">
      <c r="A914" s="44"/>
      <c r="B914" s="22" t="s">
        <v>875</v>
      </c>
      <c r="C914" s="22">
        <v>590</v>
      </c>
      <c r="D914" s="42"/>
      <c r="E914" s="42"/>
      <c r="F914" s="42"/>
      <c r="G914" s="43"/>
      <c r="H914" s="43"/>
      <c r="I914" s="98"/>
      <c r="J914" s="119"/>
      <c r="K914" s="43"/>
      <c r="L914" s="123"/>
      <c r="M914" s="112"/>
      <c r="N914" s="43"/>
      <c r="O914" s="43"/>
      <c r="P914" s="125"/>
    </row>
    <row r="915" spans="1:16" s="1" customFormat="1">
      <c r="A915" s="44"/>
      <c r="B915" s="61" t="s">
        <v>876</v>
      </c>
      <c r="C915" s="87">
        <v>610</v>
      </c>
      <c r="D915" s="48">
        <f t="shared" ref="D915:D922" si="229">SUM(C915*0.1)</f>
        <v>61</v>
      </c>
      <c r="E915" s="48">
        <v>7</v>
      </c>
      <c r="F915" s="48">
        <v>30</v>
      </c>
      <c r="G915" s="49">
        <f t="shared" ref="G915:G922" si="230">SUM(D915:F915)</f>
        <v>98</v>
      </c>
      <c r="H915" s="49"/>
      <c r="I915" s="180"/>
      <c r="J915" s="127">
        <f t="shared" ref="J915:J923" si="231">SUM(G915-H915)</f>
        <v>98</v>
      </c>
      <c r="K915" s="49"/>
      <c r="L915" s="141"/>
      <c r="M915" s="107"/>
      <c r="N915" s="49">
        <f>SUM(G915*M915*0.0003)</f>
        <v>0</v>
      </c>
      <c r="O915" s="49"/>
      <c r="P915" s="95">
        <f t="shared" ref="P915:P922" si="232">SUM(J915:O915)</f>
        <v>98</v>
      </c>
    </row>
    <row r="916" spans="1:16" s="1" customFormat="1">
      <c r="A916" s="203"/>
      <c r="B916" s="347" t="s">
        <v>877</v>
      </c>
      <c r="C916" s="263">
        <v>580</v>
      </c>
      <c r="D916" s="205">
        <f t="shared" si="229"/>
        <v>58</v>
      </c>
      <c r="E916" s="205">
        <v>7</v>
      </c>
      <c r="F916" s="205">
        <v>30</v>
      </c>
      <c r="G916" s="231">
        <f t="shared" si="230"/>
        <v>95</v>
      </c>
      <c r="H916" s="231">
        <v>95</v>
      </c>
      <c r="I916" s="229">
        <v>45824</v>
      </c>
      <c r="J916" s="306">
        <f t="shared" si="231"/>
        <v>0</v>
      </c>
      <c r="K916" s="207"/>
      <c r="L916" s="324"/>
      <c r="M916" s="325"/>
      <c r="N916" s="231">
        <f>SUM(G916*M916*0.0003)</f>
        <v>0</v>
      </c>
      <c r="O916" s="231"/>
      <c r="P916" s="163">
        <f t="shared" si="232"/>
        <v>0</v>
      </c>
    </row>
    <row r="917" spans="1:16" s="1" customFormat="1">
      <c r="A917" s="203"/>
      <c r="B917" s="92" t="s">
        <v>878</v>
      </c>
      <c r="C917" s="22">
        <v>600</v>
      </c>
      <c r="D917" s="42">
        <f t="shared" si="229"/>
        <v>60</v>
      </c>
      <c r="E917" s="42">
        <v>7</v>
      </c>
      <c r="F917" s="42">
        <v>30</v>
      </c>
      <c r="G917" s="43">
        <f t="shared" si="230"/>
        <v>97</v>
      </c>
      <c r="H917" s="43"/>
      <c r="I917" s="98"/>
      <c r="J917" s="119">
        <f t="shared" si="231"/>
        <v>97</v>
      </c>
      <c r="K917" s="120">
        <v>-0.28999999999999998</v>
      </c>
      <c r="L917" s="123"/>
      <c r="M917" s="124"/>
      <c r="N917" s="43">
        <f>SUM(G917*M917*0.0003)</f>
        <v>0</v>
      </c>
      <c r="O917" s="43"/>
      <c r="P917" s="95">
        <f t="shared" si="232"/>
        <v>96.71</v>
      </c>
    </row>
    <row r="918" spans="1:16" s="1" customFormat="1">
      <c r="A918" s="203"/>
      <c r="B918" s="90" t="s">
        <v>879</v>
      </c>
      <c r="C918" s="47">
        <v>623</v>
      </c>
      <c r="D918" s="48">
        <f t="shared" si="229"/>
        <v>62.3</v>
      </c>
      <c r="E918" s="48">
        <v>7</v>
      </c>
      <c r="F918" s="48">
        <v>30</v>
      </c>
      <c r="G918" s="49">
        <f t="shared" si="230"/>
        <v>99.3</v>
      </c>
      <c r="H918" s="49"/>
      <c r="I918" s="126"/>
      <c r="J918" s="127">
        <f t="shared" si="231"/>
        <v>99.3</v>
      </c>
      <c r="K918" s="49"/>
      <c r="L918" s="108">
        <v>0.12</v>
      </c>
      <c r="M918" s="186"/>
      <c r="N918" s="49">
        <f>SUM(G918*M918*0.0003)</f>
        <v>0</v>
      </c>
      <c r="O918" s="49"/>
      <c r="P918" s="95">
        <f t="shared" si="232"/>
        <v>99.42</v>
      </c>
    </row>
    <row r="919" spans="1:16" s="1" customFormat="1">
      <c r="A919" s="203"/>
      <c r="B919" s="77" t="s">
        <v>880</v>
      </c>
      <c r="C919" s="52">
        <v>597</v>
      </c>
      <c r="D919" s="53">
        <f t="shared" si="229"/>
        <v>59.7</v>
      </c>
      <c r="E919" s="53">
        <v>7</v>
      </c>
      <c r="F919" s="53">
        <v>30</v>
      </c>
      <c r="G919" s="54">
        <f t="shared" si="230"/>
        <v>96.7</v>
      </c>
      <c r="H919" s="54"/>
      <c r="I919" s="129"/>
      <c r="J919" s="130">
        <f t="shared" si="231"/>
        <v>96.7</v>
      </c>
      <c r="K919" s="54"/>
      <c r="L919" s="165">
        <v>1.54</v>
      </c>
      <c r="M919" s="156"/>
      <c r="N919" s="54">
        <f>SUM(G919*M919*0.0003)</f>
        <v>0</v>
      </c>
      <c r="O919" s="54"/>
      <c r="P919" s="95">
        <f t="shared" si="232"/>
        <v>98.24</v>
      </c>
    </row>
    <row r="920" spans="1:16" s="1" customFormat="1">
      <c r="A920" s="203"/>
      <c r="B920" s="75" t="s">
        <v>881</v>
      </c>
      <c r="C920" s="22">
        <v>603</v>
      </c>
      <c r="D920" s="42">
        <f t="shared" si="229"/>
        <v>60.3</v>
      </c>
      <c r="E920" s="42">
        <v>7</v>
      </c>
      <c r="F920" s="42">
        <v>30</v>
      </c>
      <c r="G920" s="43">
        <f t="shared" si="230"/>
        <v>97.3</v>
      </c>
      <c r="H920" s="43"/>
      <c r="I920" s="98"/>
      <c r="J920" s="119">
        <f t="shared" si="231"/>
        <v>97.3</v>
      </c>
      <c r="K920" s="43"/>
      <c r="L920" s="113">
        <v>0.6</v>
      </c>
      <c r="M920" s="124"/>
      <c r="N920" s="43">
        <f>SUM((G920+K920)*M920*0.0003)</f>
        <v>0</v>
      </c>
      <c r="O920" s="43"/>
      <c r="P920" s="95">
        <f t="shared" si="232"/>
        <v>97.9</v>
      </c>
    </row>
    <row r="921" spans="1:16" s="1" customFormat="1">
      <c r="A921" s="203"/>
      <c r="B921" s="61" t="s">
        <v>882</v>
      </c>
      <c r="C921" s="47">
        <v>600</v>
      </c>
      <c r="D921" s="48">
        <f t="shared" si="229"/>
        <v>60</v>
      </c>
      <c r="E921" s="48">
        <v>7</v>
      </c>
      <c r="F921" s="48">
        <v>30</v>
      </c>
      <c r="G921" s="49">
        <f t="shared" si="230"/>
        <v>97</v>
      </c>
      <c r="H921" s="49"/>
      <c r="I921" s="180"/>
      <c r="J921" s="139">
        <f t="shared" si="231"/>
        <v>97</v>
      </c>
      <c r="K921" s="49"/>
      <c r="L921" s="141"/>
      <c r="M921" s="107"/>
      <c r="N921" s="49">
        <f>SUM(G921*M921*0.0003)</f>
        <v>0</v>
      </c>
      <c r="O921" s="49"/>
      <c r="P921" s="95">
        <f t="shared" si="232"/>
        <v>97</v>
      </c>
    </row>
    <row r="922" spans="1:16" s="1" customFormat="1">
      <c r="A922" s="23"/>
      <c r="B922" s="85" t="s">
        <v>883</v>
      </c>
      <c r="C922" s="52">
        <v>598</v>
      </c>
      <c r="D922" s="53">
        <f t="shared" si="229"/>
        <v>59.8</v>
      </c>
      <c r="E922" s="53">
        <v>7</v>
      </c>
      <c r="F922" s="53">
        <v>30</v>
      </c>
      <c r="G922" s="54">
        <f t="shared" si="230"/>
        <v>96.8</v>
      </c>
      <c r="H922" s="54"/>
      <c r="I922" s="159"/>
      <c r="J922" s="160">
        <f t="shared" si="231"/>
        <v>96.8</v>
      </c>
      <c r="K922" s="54"/>
      <c r="L922" s="165">
        <v>0.95</v>
      </c>
      <c r="M922" s="133"/>
      <c r="N922" s="54">
        <f>SUM((G922+K922)*M922*0.0003)</f>
        <v>0</v>
      </c>
      <c r="O922" s="54"/>
      <c r="P922" s="95">
        <f t="shared" si="232"/>
        <v>97.75</v>
      </c>
    </row>
    <row r="923" spans="1:16" s="1" customFormat="1">
      <c r="A923" s="23"/>
      <c r="B923" s="4" t="s">
        <v>884</v>
      </c>
      <c r="C923" s="22">
        <v>650</v>
      </c>
      <c r="D923" s="42">
        <f>(SUM(C923:C924))*0.1</f>
        <v>141</v>
      </c>
      <c r="E923" s="42">
        <v>7</v>
      </c>
      <c r="F923" s="42">
        <v>60</v>
      </c>
      <c r="G923" s="43">
        <f>SUM(D923:F924)</f>
        <v>208</v>
      </c>
      <c r="H923" s="43"/>
      <c r="I923" s="9"/>
      <c r="J923" s="153">
        <f t="shared" si="231"/>
        <v>208</v>
      </c>
      <c r="K923" s="43"/>
      <c r="L923" s="123"/>
      <c r="M923" s="112"/>
      <c r="N923" s="43">
        <f>SUM(G923*M923*0.0003)</f>
        <v>0</v>
      </c>
      <c r="O923" s="43"/>
      <c r="P923" s="123">
        <f>SUM(J923:O924)</f>
        <v>208</v>
      </c>
    </row>
    <row r="924" spans="1:16" s="1" customFormat="1">
      <c r="A924" s="44"/>
      <c r="B924" s="57" t="s">
        <v>885</v>
      </c>
      <c r="C924" s="82">
        <v>760</v>
      </c>
      <c r="D924" s="58"/>
      <c r="E924" s="58"/>
      <c r="F924" s="58"/>
      <c r="G924" s="60"/>
      <c r="H924" s="60"/>
      <c r="I924" s="134"/>
      <c r="J924" s="171"/>
      <c r="K924" s="60"/>
      <c r="L924" s="136"/>
      <c r="M924" s="117"/>
      <c r="N924" s="60"/>
      <c r="O924" s="60"/>
      <c r="P924" s="125"/>
    </row>
    <row r="925" spans="1:16" s="1" customFormat="1">
      <c r="A925" s="32"/>
      <c r="B925" s="236" t="s">
        <v>886</v>
      </c>
      <c r="C925" s="4">
        <v>1206</v>
      </c>
      <c r="D925" s="42">
        <f>SUM(C925*0.1)</f>
        <v>120.6</v>
      </c>
      <c r="E925" s="42">
        <v>7</v>
      </c>
      <c r="F925" s="42">
        <v>30</v>
      </c>
      <c r="G925" s="43">
        <f>SUM(D925:F925)</f>
        <v>157.6</v>
      </c>
      <c r="H925" s="43"/>
      <c r="I925" s="9"/>
      <c r="J925" s="119">
        <f>SUM(G925-H925)</f>
        <v>157.6</v>
      </c>
      <c r="K925" s="120">
        <v>-1.4</v>
      </c>
      <c r="L925" s="123"/>
      <c r="M925" s="154"/>
      <c r="N925" s="43">
        <f>SUM(G925*M925*0.0003)</f>
        <v>0</v>
      </c>
      <c r="O925" s="43"/>
      <c r="P925" s="95">
        <f>SUM(J925:O925)</f>
        <v>156.19999999999999</v>
      </c>
    </row>
    <row r="926" spans="1:16" s="1" customFormat="1">
      <c r="A926" s="23"/>
      <c r="B926" s="28" t="s">
        <v>887</v>
      </c>
      <c r="C926" s="87">
        <v>767</v>
      </c>
      <c r="D926" s="48">
        <f>SUM(C926*0.1)</f>
        <v>76.7</v>
      </c>
      <c r="E926" s="48">
        <v>7</v>
      </c>
      <c r="F926" s="48">
        <v>30</v>
      </c>
      <c r="G926" s="83">
        <f>SUM(D926:F926)</f>
        <v>113.7</v>
      </c>
      <c r="H926" s="84"/>
      <c r="I926" s="180"/>
      <c r="J926" s="127">
        <f>SUM(G926-H926)</f>
        <v>113.7</v>
      </c>
      <c r="K926" s="167">
        <v>113.7</v>
      </c>
      <c r="L926" s="168">
        <v>5.12</v>
      </c>
      <c r="M926" s="107"/>
      <c r="N926" s="84">
        <f>SUM(G926*M926*0.0003)</f>
        <v>0</v>
      </c>
      <c r="O926" s="84"/>
      <c r="P926" s="123">
        <f>SUM(J926:O927)</f>
        <v>118.82</v>
      </c>
    </row>
    <row r="927" spans="1:16" s="1" customFormat="1">
      <c r="A927" s="44"/>
      <c r="B927" s="37"/>
      <c r="C927" s="57"/>
      <c r="D927" s="58"/>
      <c r="E927" s="58"/>
      <c r="F927" s="58"/>
      <c r="G927" s="59"/>
      <c r="H927" s="262"/>
      <c r="I927" s="150">
        <v>45739</v>
      </c>
      <c r="J927" s="171"/>
      <c r="K927" s="172">
        <v>-108.58</v>
      </c>
      <c r="L927" s="173">
        <v>-5.12</v>
      </c>
      <c r="M927" s="117"/>
      <c r="N927" s="262"/>
      <c r="O927" s="262"/>
      <c r="P927" s="125"/>
    </row>
    <row r="928" spans="1:16" s="1" customFormat="1">
      <c r="A928" s="32"/>
      <c r="B928" s="56" t="s">
        <v>888</v>
      </c>
      <c r="C928" s="82">
        <v>823</v>
      </c>
      <c r="D928" s="58">
        <f>SUM(C928*0.1)+7</f>
        <v>89.3</v>
      </c>
      <c r="E928" s="58"/>
      <c r="F928" s="58">
        <v>30</v>
      </c>
      <c r="G928" s="60">
        <f>SUM(D928:F928)</f>
        <v>119.3</v>
      </c>
      <c r="H928" s="60"/>
      <c r="I928" s="183"/>
      <c r="J928" s="171">
        <f>SUM(G928-H928)</f>
        <v>119.3</v>
      </c>
      <c r="K928" s="262"/>
      <c r="L928" s="136"/>
      <c r="M928" s="117"/>
      <c r="N928" s="60">
        <f>SUM(G928*M928*0.0003)</f>
        <v>0</v>
      </c>
      <c r="O928" s="60"/>
      <c r="P928" s="95">
        <f>SUM(J928:O928)</f>
        <v>119.3</v>
      </c>
    </row>
    <row r="929" spans="1:16" s="1" customFormat="1">
      <c r="A929" s="23"/>
      <c r="B929" s="22" t="s">
        <v>889</v>
      </c>
      <c r="C929" s="22">
        <v>879</v>
      </c>
      <c r="D929" s="42">
        <f>SUM(C929*0.1)</f>
        <v>87.9</v>
      </c>
      <c r="E929" s="42">
        <v>7</v>
      </c>
      <c r="F929" s="42">
        <v>30</v>
      </c>
      <c r="G929" s="43">
        <f>SUM(D929:F930)</f>
        <v>136.6</v>
      </c>
      <c r="H929" s="43"/>
      <c r="I929" s="9"/>
      <c r="J929" s="119">
        <f>SUM(G929-H929)</f>
        <v>136.6</v>
      </c>
      <c r="K929" s="43"/>
      <c r="L929" s="123"/>
      <c r="M929" s="124"/>
      <c r="N929" s="43">
        <f>SUM(G929*M929*0.0003)</f>
        <v>0</v>
      </c>
      <c r="O929" s="43"/>
      <c r="P929" s="123">
        <f>SUM(J929:O930)</f>
        <v>136.6</v>
      </c>
    </row>
    <row r="930" spans="1:16" s="1" customFormat="1">
      <c r="A930" s="32"/>
      <c r="B930" s="4"/>
      <c r="C930" s="22">
        <v>390</v>
      </c>
      <c r="D930" s="42">
        <f>SUM(C930*0.03)</f>
        <v>11.7</v>
      </c>
      <c r="E930" s="42"/>
      <c r="F930" s="42"/>
      <c r="G930" s="43"/>
      <c r="H930" s="43"/>
      <c r="I930" s="9"/>
      <c r="J930" s="119"/>
      <c r="K930" s="43"/>
      <c r="L930" s="123"/>
      <c r="M930" s="112"/>
      <c r="N930" s="73"/>
      <c r="O930" s="73"/>
      <c r="P930" s="125"/>
    </row>
    <row r="931" spans="1:16" s="1" customFormat="1">
      <c r="A931" s="23"/>
      <c r="B931" s="28" t="s">
        <v>890</v>
      </c>
      <c r="C931" s="29">
        <v>1200</v>
      </c>
      <c r="D931" s="30">
        <f>SUM(C931*0.1)</f>
        <v>120</v>
      </c>
      <c r="E931" s="30">
        <v>7</v>
      </c>
      <c r="F931" s="30">
        <v>30</v>
      </c>
      <c r="G931" s="31">
        <f>SUM(D931:F931)</f>
        <v>157</v>
      </c>
      <c r="H931" s="31">
        <v>157</v>
      </c>
      <c r="I931" s="142">
        <v>45580</v>
      </c>
      <c r="J931" s="362">
        <f>SUM(G931-H931)</f>
        <v>0</v>
      </c>
      <c r="K931" s="31"/>
      <c r="L931" s="108">
        <v>3.53</v>
      </c>
      <c r="M931" s="226"/>
      <c r="N931" s="31">
        <f>SUM(H931*M931*0.0003)</f>
        <v>0</v>
      </c>
      <c r="O931" s="31"/>
      <c r="P931" s="113">
        <f>SUM(J931:O932)</f>
        <v>3.53</v>
      </c>
    </row>
    <row r="932" spans="1:16" s="1" customFormat="1">
      <c r="A932" s="44"/>
      <c r="B932" s="37"/>
      <c r="C932" s="38"/>
      <c r="D932" s="39"/>
      <c r="E932" s="39"/>
      <c r="F932" s="39"/>
      <c r="G932" s="40"/>
      <c r="H932" s="40"/>
      <c r="I932" s="150"/>
      <c r="J932" s="162"/>
      <c r="K932" s="40"/>
      <c r="L932" s="118"/>
      <c r="M932" s="227"/>
      <c r="N932" s="40"/>
      <c r="O932" s="40"/>
      <c r="P932" s="185"/>
    </row>
    <row r="933" spans="1:16" s="1" customFormat="1">
      <c r="A933" s="32"/>
      <c r="B933" s="358" t="s">
        <v>891</v>
      </c>
      <c r="C933" s="22">
        <v>840</v>
      </c>
      <c r="D933" s="42">
        <f>SUM(C933*0.1)</f>
        <v>84</v>
      </c>
      <c r="E933" s="42">
        <v>7</v>
      </c>
      <c r="F933" s="42">
        <v>30</v>
      </c>
      <c r="G933" s="43">
        <f>SUM(D933:F934)</f>
        <v>131.80000000000001</v>
      </c>
      <c r="H933" s="43"/>
      <c r="I933" s="9"/>
      <c r="J933" s="119">
        <f>SUM(G933-H933)</f>
        <v>131.80000000000001</v>
      </c>
      <c r="K933" s="43"/>
      <c r="L933" s="123"/>
      <c r="M933" s="124"/>
      <c r="N933" s="43">
        <f>SUM(G933*M933*0.0003)</f>
        <v>0</v>
      </c>
      <c r="O933" s="43"/>
      <c r="P933" s="123">
        <f>SUM(J933:O934)</f>
        <v>131.80000000000001</v>
      </c>
    </row>
    <row r="934" spans="1:16" s="1" customFormat="1">
      <c r="A934" s="32"/>
      <c r="B934" s="359"/>
      <c r="C934" s="82">
        <v>360</v>
      </c>
      <c r="D934" s="58">
        <f>SUM(C934*0.03)</f>
        <v>10.8</v>
      </c>
      <c r="E934" s="58"/>
      <c r="F934" s="58"/>
      <c r="G934" s="60"/>
      <c r="H934" s="60"/>
      <c r="I934" s="9"/>
      <c r="J934" s="135"/>
      <c r="K934" s="60"/>
      <c r="L934" s="136"/>
      <c r="M934" s="212"/>
      <c r="N934" s="60"/>
      <c r="O934" s="60"/>
      <c r="P934" s="125"/>
    </row>
    <row r="935" spans="1:16" s="1" customFormat="1" ht="11.25" customHeight="1">
      <c r="A935" s="23"/>
      <c r="B935" s="62" t="s">
        <v>892</v>
      </c>
      <c r="C935" s="47">
        <v>800</v>
      </c>
      <c r="D935" s="48">
        <f>SUM(C935*0.1)</f>
        <v>80</v>
      </c>
      <c r="E935" s="48">
        <v>7</v>
      </c>
      <c r="F935" s="48">
        <v>30</v>
      </c>
      <c r="G935" s="49">
        <f>SUM(D935:F936)</f>
        <v>129</v>
      </c>
      <c r="H935" s="49"/>
      <c r="I935" s="126"/>
      <c r="J935" s="127">
        <f>SUM(G935-H935)</f>
        <v>129</v>
      </c>
      <c r="K935" s="259">
        <v>-21.97</v>
      </c>
      <c r="L935" s="158"/>
      <c r="M935" s="186"/>
      <c r="N935" s="49">
        <f>SUM((G935+K935)*M935*0.0003)</f>
        <v>0</v>
      </c>
      <c r="O935" s="49"/>
      <c r="P935" s="123">
        <f>SUM(J935:O936)</f>
        <v>107.03</v>
      </c>
    </row>
    <row r="936" spans="1:16" s="1" customFormat="1">
      <c r="A936" s="44"/>
      <c r="B936" s="64"/>
      <c r="C936" s="22">
        <v>400</v>
      </c>
      <c r="D936" s="42">
        <f>SUM(C936*0.03)</f>
        <v>12</v>
      </c>
      <c r="E936" s="42"/>
      <c r="F936" s="42"/>
      <c r="G936" s="43"/>
      <c r="H936" s="43"/>
      <c r="I936" s="134"/>
      <c r="J936" s="153"/>
      <c r="K936" s="120"/>
      <c r="L936" s="123"/>
      <c r="M936" s="124"/>
      <c r="N936" s="43"/>
      <c r="O936" s="43"/>
      <c r="P936" s="125"/>
    </row>
    <row r="937" spans="1:16" s="1" customFormat="1">
      <c r="A937" s="32"/>
      <c r="B937" s="87" t="s">
        <v>893</v>
      </c>
      <c r="C937" s="47">
        <v>660</v>
      </c>
      <c r="D937" s="48">
        <f>SUM(C937*0.1)</f>
        <v>66</v>
      </c>
      <c r="E937" s="48">
        <v>7</v>
      </c>
      <c r="F937" s="48">
        <v>30</v>
      </c>
      <c r="G937" s="49">
        <f>SUM(D937:F938)</f>
        <v>119.2</v>
      </c>
      <c r="H937" s="49"/>
      <c r="I937" s="126"/>
      <c r="J937" s="127">
        <f>SUM(G937-H937)-H938</f>
        <v>119.2</v>
      </c>
      <c r="K937" s="84"/>
      <c r="L937" s="140"/>
      <c r="M937" s="186"/>
      <c r="N937" s="49">
        <f>SUM((G937+K937)*M937*0.0003)</f>
        <v>0</v>
      </c>
      <c r="O937" s="49"/>
      <c r="P937" s="123">
        <f>SUM(J937:O938)</f>
        <v>119.2</v>
      </c>
    </row>
    <row r="938" spans="1:16" s="1" customFormat="1">
      <c r="A938" s="32"/>
      <c r="B938" s="4"/>
      <c r="C938" s="22">
        <v>540</v>
      </c>
      <c r="D938" s="42">
        <f>SUM(C938*0.03)</f>
        <v>16.2</v>
      </c>
      <c r="E938" s="42"/>
      <c r="F938" s="42"/>
      <c r="G938" s="43"/>
      <c r="H938" s="43"/>
      <c r="I938" s="134"/>
      <c r="J938" s="171"/>
      <c r="K938" s="60"/>
      <c r="L938" s="136"/>
      <c r="M938" s="212"/>
      <c r="N938" s="60"/>
      <c r="O938" s="60"/>
      <c r="P938" s="125"/>
    </row>
    <row r="939" spans="1:16" s="1" customFormat="1">
      <c r="A939" s="23"/>
      <c r="B939" s="28" t="s">
        <v>894</v>
      </c>
      <c r="C939" s="87">
        <v>690</v>
      </c>
      <c r="D939" s="48">
        <f>SUM(C939*0.1)</f>
        <v>69</v>
      </c>
      <c r="E939" s="48">
        <v>7</v>
      </c>
      <c r="F939" s="48">
        <v>30</v>
      </c>
      <c r="G939" s="49">
        <f>SUM(D939:F940)</f>
        <v>121.3</v>
      </c>
      <c r="H939" s="49"/>
      <c r="I939" s="211"/>
      <c r="J939" s="139">
        <f>SUM(G939-H939)</f>
        <v>121.3</v>
      </c>
      <c r="K939" s="73"/>
      <c r="L939" s="164">
        <v>2.0699999999999998</v>
      </c>
      <c r="M939" s="186"/>
      <c r="N939" s="49">
        <f>SUM(G939*M939*0.0003)</f>
        <v>0</v>
      </c>
      <c r="O939" s="49"/>
      <c r="P939" s="123">
        <f>SUM(J939:O940)</f>
        <v>123.37</v>
      </c>
    </row>
    <row r="940" spans="1:16" s="1" customFormat="1">
      <c r="A940" s="44"/>
      <c r="B940" s="37"/>
      <c r="C940" s="82">
        <v>510</v>
      </c>
      <c r="D940" s="58">
        <f>SUM(C940*0.03)</f>
        <v>15.3</v>
      </c>
      <c r="E940" s="58"/>
      <c r="F940" s="60"/>
      <c r="G940" s="60"/>
      <c r="H940" s="60"/>
      <c r="I940" s="138"/>
      <c r="J940" s="119"/>
      <c r="K940" s="43"/>
      <c r="L940" s="113"/>
      <c r="M940" s="124"/>
      <c r="N940" s="43"/>
      <c r="O940" s="43"/>
      <c r="P940" s="125"/>
    </row>
    <row r="941" spans="1:16" s="1" customFormat="1">
      <c r="A941" s="32"/>
      <c r="B941" s="33" t="s">
        <v>895</v>
      </c>
      <c r="C941" s="4">
        <v>687</v>
      </c>
      <c r="D941" s="42">
        <f>SUM(C941*0.1)</f>
        <v>68.7</v>
      </c>
      <c r="E941" s="42">
        <v>7</v>
      </c>
      <c r="F941" s="42">
        <v>30</v>
      </c>
      <c r="G941" s="43">
        <f>SUM(D941:F942)</f>
        <v>121.33</v>
      </c>
      <c r="H941" s="43"/>
      <c r="I941" s="9"/>
      <c r="J941" s="127">
        <f>SUM(G941-H941)</f>
        <v>121.33</v>
      </c>
      <c r="K941" s="49"/>
      <c r="L941" s="108">
        <v>1.88</v>
      </c>
      <c r="M941" s="128"/>
      <c r="N941" s="49">
        <f>SUM(G941*M941*0.0003)</f>
        <v>0</v>
      </c>
      <c r="O941" s="49"/>
      <c r="P941" s="123">
        <f>SUM(J941:O942)</f>
        <v>123.21</v>
      </c>
    </row>
    <row r="942" spans="1:16" s="1" customFormat="1">
      <c r="A942" s="32"/>
      <c r="B942" s="37"/>
      <c r="C942" s="82">
        <v>521</v>
      </c>
      <c r="D942" s="58">
        <f>SUM(C942*0.03)</f>
        <v>15.63</v>
      </c>
      <c r="E942" s="58"/>
      <c r="F942" s="60"/>
      <c r="G942" s="60"/>
      <c r="H942" s="60"/>
      <c r="I942" s="134"/>
      <c r="J942" s="171"/>
      <c r="K942" s="60"/>
      <c r="L942" s="118"/>
      <c r="M942" s="212"/>
      <c r="N942" s="60"/>
      <c r="O942" s="60"/>
      <c r="P942" s="125"/>
    </row>
    <row r="943" spans="1:16" s="1" customFormat="1">
      <c r="A943" s="23"/>
      <c r="B943" s="33" t="s">
        <v>896</v>
      </c>
      <c r="C943" s="22">
        <v>655</v>
      </c>
      <c r="D943" s="42">
        <f>SUM(C943*0.1)</f>
        <v>65.5</v>
      </c>
      <c r="E943" s="42">
        <v>7</v>
      </c>
      <c r="F943" s="42">
        <v>30</v>
      </c>
      <c r="G943" s="43">
        <f>SUM(D943:F944)</f>
        <v>117.5</v>
      </c>
      <c r="H943" s="43"/>
      <c r="I943" s="98"/>
      <c r="J943" s="153">
        <f>SUM(G943-H943)</f>
        <v>117.5</v>
      </c>
      <c r="K943" s="228">
        <v>117.5</v>
      </c>
      <c r="L943" s="113">
        <v>5.29</v>
      </c>
      <c r="M943" s="124"/>
      <c r="N943" s="43">
        <f>SUM(G943*M943*0.0003)</f>
        <v>0</v>
      </c>
      <c r="O943" s="73"/>
      <c r="P943" s="123">
        <f>SUM(J943:O944)</f>
        <v>240.29</v>
      </c>
    </row>
    <row r="944" spans="1:16" s="1" customFormat="1">
      <c r="A944" s="44"/>
      <c r="B944" s="33"/>
      <c r="C944" s="22">
        <v>500</v>
      </c>
      <c r="D944" s="42">
        <f>SUM(C944*0.03)</f>
        <v>15</v>
      </c>
      <c r="E944" s="42"/>
      <c r="F944" s="42"/>
      <c r="G944" s="43"/>
      <c r="H944" s="43"/>
      <c r="I944" s="98"/>
      <c r="J944" s="153"/>
      <c r="K944" s="228"/>
      <c r="L944" s="113"/>
      <c r="M944" s="124"/>
      <c r="N944" s="43"/>
      <c r="O944" s="73"/>
      <c r="P944" s="125"/>
    </row>
    <row r="945" spans="1:16" s="1" customFormat="1">
      <c r="A945" s="44"/>
      <c r="B945" s="46" t="s">
        <v>897</v>
      </c>
      <c r="C945" s="47">
        <v>1240</v>
      </c>
      <c r="D945" s="48">
        <f t="shared" ref="D945:D958" si="233">SUM(C945*0.1)</f>
        <v>124</v>
      </c>
      <c r="E945" s="48">
        <v>7</v>
      </c>
      <c r="F945" s="48">
        <v>30</v>
      </c>
      <c r="G945" s="49">
        <f>SUM(D945:F945)</f>
        <v>161</v>
      </c>
      <c r="H945" s="49"/>
      <c r="I945" s="126"/>
      <c r="J945" s="127">
        <f t="shared" ref="J945:J959" si="234">SUM(G945-H945)</f>
        <v>161</v>
      </c>
      <c r="K945" s="49"/>
      <c r="L945" s="340">
        <v>6.38</v>
      </c>
      <c r="M945" s="186"/>
      <c r="N945" s="49">
        <f>SUM(G945*M945*0.0003)</f>
        <v>0</v>
      </c>
      <c r="O945" s="49"/>
      <c r="P945" s="95">
        <f t="shared" ref="P945:P958" si="235">SUM(J945:O945)</f>
        <v>167.38</v>
      </c>
    </row>
    <row r="946" spans="1:16" s="1" customFormat="1">
      <c r="A946" s="203"/>
      <c r="B946" s="76" t="s">
        <v>898</v>
      </c>
      <c r="C946" s="69">
        <v>1208</v>
      </c>
      <c r="D946" s="53">
        <f t="shared" si="233"/>
        <v>120.8</v>
      </c>
      <c r="E946" s="53">
        <v>7</v>
      </c>
      <c r="F946" s="53">
        <v>30</v>
      </c>
      <c r="G946" s="54">
        <f>SUM(D946:F946)</f>
        <v>157.80000000000001</v>
      </c>
      <c r="H946" s="54"/>
      <c r="I946" s="129"/>
      <c r="J946" s="130">
        <f t="shared" si="234"/>
        <v>157.80000000000001</v>
      </c>
      <c r="K946" s="78"/>
      <c r="L946" s="95"/>
      <c r="M946" s="133"/>
      <c r="N946" s="54">
        <f t="shared" ref="N946:N959" si="236">SUM(G946*M946*0.0003)</f>
        <v>0</v>
      </c>
      <c r="O946" s="54"/>
      <c r="P946" s="95">
        <f t="shared" si="235"/>
        <v>157.80000000000001</v>
      </c>
    </row>
    <row r="947" spans="1:16" s="1" customFormat="1">
      <c r="A947" s="203"/>
      <c r="B947" s="56" t="s">
        <v>899</v>
      </c>
      <c r="C947" s="82">
        <v>950</v>
      </c>
      <c r="D947" s="58">
        <f t="shared" si="233"/>
        <v>95</v>
      </c>
      <c r="E947" s="58">
        <v>7</v>
      </c>
      <c r="F947" s="58">
        <v>30</v>
      </c>
      <c r="G947" s="60">
        <f t="shared" ref="G947:G958" si="237">SUM(D947:F947)</f>
        <v>132</v>
      </c>
      <c r="H947" s="60"/>
      <c r="I947" s="134"/>
      <c r="J947" s="171">
        <f t="shared" si="234"/>
        <v>132</v>
      </c>
      <c r="K947" s="262"/>
      <c r="L947" s="125"/>
      <c r="M947" s="212"/>
      <c r="N947" s="60">
        <f t="shared" si="236"/>
        <v>0</v>
      </c>
      <c r="O947" s="60"/>
      <c r="P947" s="95">
        <f t="shared" si="235"/>
        <v>132</v>
      </c>
    </row>
    <row r="948" spans="1:16" s="1" customFormat="1">
      <c r="A948" s="203"/>
      <c r="B948" s="81" t="s">
        <v>900</v>
      </c>
      <c r="C948" s="22">
        <v>994</v>
      </c>
      <c r="D948" s="42">
        <f t="shared" si="233"/>
        <v>99.4</v>
      </c>
      <c r="E948" s="42">
        <v>7</v>
      </c>
      <c r="F948" s="42">
        <v>30</v>
      </c>
      <c r="G948" s="43">
        <f t="shared" si="237"/>
        <v>136.4</v>
      </c>
      <c r="H948" s="43"/>
      <c r="I948" s="98"/>
      <c r="J948" s="153">
        <f t="shared" si="234"/>
        <v>136.4</v>
      </c>
      <c r="K948" s="43"/>
      <c r="L948" s="113">
        <v>1.31</v>
      </c>
      <c r="M948" s="124"/>
      <c r="N948" s="43">
        <f t="shared" si="236"/>
        <v>0</v>
      </c>
      <c r="O948" s="43"/>
      <c r="P948" s="95">
        <f t="shared" si="235"/>
        <v>137.71</v>
      </c>
    </row>
    <row r="949" spans="1:16" s="1" customFormat="1">
      <c r="A949" s="203"/>
      <c r="B949" s="77" t="s">
        <v>901</v>
      </c>
      <c r="C949" s="52">
        <v>973</v>
      </c>
      <c r="D949" s="53">
        <f t="shared" si="233"/>
        <v>97.3</v>
      </c>
      <c r="E949" s="53">
        <v>7</v>
      </c>
      <c r="F949" s="53">
        <v>30</v>
      </c>
      <c r="G949" s="54">
        <f t="shared" si="237"/>
        <v>134.30000000000001</v>
      </c>
      <c r="H949" s="54"/>
      <c r="I949" s="159"/>
      <c r="J949" s="130">
        <f t="shared" si="234"/>
        <v>134.30000000000001</v>
      </c>
      <c r="K949" s="54"/>
      <c r="L949" s="165">
        <v>1.41</v>
      </c>
      <c r="M949" s="133"/>
      <c r="N949" s="54">
        <f t="shared" si="236"/>
        <v>0</v>
      </c>
      <c r="O949" s="54"/>
      <c r="P949" s="95">
        <f t="shared" si="235"/>
        <v>135.71</v>
      </c>
    </row>
    <row r="950" spans="1:16" s="1" customFormat="1">
      <c r="A950" s="203"/>
      <c r="B950" s="71" t="s">
        <v>902</v>
      </c>
      <c r="C950" s="4">
        <v>874</v>
      </c>
      <c r="D950" s="42">
        <f t="shared" si="233"/>
        <v>87.4</v>
      </c>
      <c r="E950" s="42">
        <v>7</v>
      </c>
      <c r="F950" s="42">
        <v>30</v>
      </c>
      <c r="G950" s="72">
        <f t="shared" si="237"/>
        <v>124.4</v>
      </c>
      <c r="H950" s="73"/>
      <c r="I950" s="9"/>
      <c r="J950" s="153">
        <f t="shared" si="234"/>
        <v>124.4</v>
      </c>
      <c r="K950" s="73"/>
      <c r="L950" s="158"/>
      <c r="M950" s="112"/>
      <c r="N950" s="73">
        <f t="shared" si="236"/>
        <v>0</v>
      </c>
      <c r="O950" s="73"/>
      <c r="P950" s="95">
        <f t="shared" si="235"/>
        <v>124.4</v>
      </c>
    </row>
    <row r="951" spans="1:16" s="1" customFormat="1">
      <c r="A951" s="203"/>
      <c r="B951" s="311" t="s">
        <v>903</v>
      </c>
      <c r="C951" s="47">
        <v>708</v>
      </c>
      <c r="D951" s="48">
        <f t="shared" si="233"/>
        <v>70.8</v>
      </c>
      <c r="E951" s="48">
        <v>7</v>
      </c>
      <c r="F951" s="48">
        <v>30</v>
      </c>
      <c r="G951" s="49">
        <f t="shared" si="237"/>
        <v>107.8</v>
      </c>
      <c r="H951" s="84"/>
      <c r="I951" s="180"/>
      <c r="J951" s="127">
        <f t="shared" si="234"/>
        <v>107.8</v>
      </c>
      <c r="K951" s="208">
        <v>-0.4</v>
      </c>
      <c r="L951" s="141"/>
      <c r="M951" s="186"/>
      <c r="N951" s="49">
        <f>SUM((G951+K951)*M951*0.0003)</f>
        <v>0</v>
      </c>
      <c r="O951" s="49"/>
      <c r="P951" s="95">
        <f t="shared" si="235"/>
        <v>107.4</v>
      </c>
    </row>
    <row r="952" spans="1:16" s="1" customFormat="1">
      <c r="A952" s="50"/>
      <c r="B952" s="191" t="s">
        <v>904</v>
      </c>
      <c r="C952" s="47">
        <v>1200</v>
      </c>
      <c r="D952" s="48">
        <f t="shared" si="233"/>
        <v>120</v>
      </c>
      <c r="E952" s="48">
        <v>7</v>
      </c>
      <c r="F952" s="48">
        <v>30</v>
      </c>
      <c r="G952" s="49">
        <f>SUM(D952:F952)-90</f>
        <v>67</v>
      </c>
      <c r="H952" s="49"/>
      <c r="I952" s="180"/>
      <c r="J952" s="127">
        <f t="shared" si="234"/>
        <v>67</v>
      </c>
      <c r="K952" s="208">
        <v>-61.68</v>
      </c>
      <c r="L952" s="141"/>
      <c r="M952" s="107"/>
      <c r="N952" s="49">
        <f>SUM((G952+K952)*M952*0.0003)</f>
        <v>0</v>
      </c>
      <c r="O952" s="49"/>
      <c r="P952" s="95">
        <f t="shared" si="235"/>
        <v>5.32</v>
      </c>
    </row>
    <row r="953" spans="1:16" s="1" customFormat="1">
      <c r="A953" s="50"/>
      <c r="B953" s="68" t="s">
        <v>905</v>
      </c>
      <c r="C953" s="47">
        <v>600</v>
      </c>
      <c r="D953" s="48">
        <f t="shared" si="233"/>
        <v>60</v>
      </c>
      <c r="E953" s="48">
        <v>7</v>
      </c>
      <c r="F953" s="48">
        <v>30</v>
      </c>
      <c r="G953" s="49">
        <f>SUM(D953:F953)-60</f>
        <v>37</v>
      </c>
      <c r="H953" s="49"/>
      <c r="I953" s="180"/>
      <c r="J953" s="127">
        <f t="shared" si="234"/>
        <v>37</v>
      </c>
      <c r="K953" s="49"/>
      <c r="L953" s="141"/>
      <c r="M953" s="107"/>
      <c r="N953" s="49">
        <f>SUM(G953*M953*0.0003)</f>
        <v>0</v>
      </c>
      <c r="O953" s="49"/>
      <c r="P953" s="95">
        <f t="shared" si="235"/>
        <v>37</v>
      </c>
    </row>
    <row r="954" spans="1:16" s="1" customFormat="1" ht="12.75" customHeight="1">
      <c r="A954" s="327"/>
      <c r="B954" s="76" t="s">
        <v>906</v>
      </c>
      <c r="C954" s="52">
        <v>904</v>
      </c>
      <c r="D954" s="53">
        <f t="shared" si="233"/>
        <v>90.4</v>
      </c>
      <c r="E954" s="53">
        <v>7</v>
      </c>
      <c r="F954" s="53">
        <v>30</v>
      </c>
      <c r="G954" s="54">
        <f t="shared" si="237"/>
        <v>127.4</v>
      </c>
      <c r="H954" s="54"/>
      <c r="I954" s="159"/>
      <c r="J954" s="130">
        <f t="shared" si="234"/>
        <v>127.4</v>
      </c>
      <c r="K954" s="54"/>
      <c r="L954" s="95"/>
      <c r="M954" s="156"/>
      <c r="N954" s="54">
        <f t="shared" si="236"/>
        <v>0</v>
      </c>
      <c r="O954" s="54"/>
      <c r="P954" s="95">
        <f t="shared" si="235"/>
        <v>127.4</v>
      </c>
    </row>
    <row r="955" spans="1:16" s="1" customFormat="1">
      <c r="A955" s="327"/>
      <c r="B955" s="240" t="s">
        <v>907</v>
      </c>
      <c r="C955" s="82">
        <v>625</v>
      </c>
      <c r="D955" s="58">
        <f t="shared" si="233"/>
        <v>62.5</v>
      </c>
      <c r="E955" s="58">
        <v>7</v>
      </c>
      <c r="F955" s="58">
        <v>30</v>
      </c>
      <c r="G955" s="60">
        <f t="shared" si="237"/>
        <v>99.5</v>
      </c>
      <c r="H955" s="60"/>
      <c r="I955" s="180"/>
      <c r="J955" s="171">
        <f t="shared" si="234"/>
        <v>99.5</v>
      </c>
      <c r="K955" s="60"/>
      <c r="L955" s="125"/>
      <c r="M955" s="174"/>
      <c r="N955" s="60">
        <f t="shared" si="236"/>
        <v>0</v>
      </c>
      <c r="O955" s="60"/>
      <c r="P955" s="95">
        <f t="shared" si="235"/>
        <v>99.5</v>
      </c>
    </row>
    <row r="956" spans="1:16" s="1" customFormat="1">
      <c r="A956" s="327"/>
      <c r="B956" s="71" t="s">
        <v>908</v>
      </c>
      <c r="C956" s="22">
        <v>732</v>
      </c>
      <c r="D956" s="42">
        <f t="shared" si="233"/>
        <v>73.2</v>
      </c>
      <c r="E956" s="42">
        <v>7</v>
      </c>
      <c r="F956" s="42">
        <v>30</v>
      </c>
      <c r="G956" s="43">
        <f t="shared" si="237"/>
        <v>110.2</v>
      </c>
      <c r="H956" s="43"/>
      <c r="I956" s="180"/>
      <c r="J956" s="127">
        <f t="shared" si="234"/>
        <v>110.2</v>
      </c>
      <c r="K956" s="43"/>
      <c r="L956" s="123"/>
      <c r="M956" s="112"/>
      <c r="N956" s="43">
        <f t="shared" si="236"/>
        <v>0</v>
      </c>
      <c r="O956" s="43"/>
      <c r="P956" s="95">
        <f t="shared" si="235"/>
        <v>110.2</v>
      </c>
    </row>
    <row r="957" spans="1:16" s="1" customFormat="1">
      <c r="A957" s="327"/>
      <c r="B957" s="77" t="s">
        <v>909</v>
      </c>
      <c r="C957" s="52">
        <v>686</v>
      </c>
      <c r="D957" s="53">
        <f t="shared" si="233"/>
        <v>68.599999999999994</v>
      </c>
      <c r="E957" s="53">
        <v>7</v>
      </c>
      <c r="F957" s="53">
        <v>30</v>
      </c>
      <c r="G957" s="54">
        <f t="shared" si="237"/>
        <v>105.6</v>
      </c>
      <c r="H957" s="54"/>
      <c r="I957" s="129"/>
      <c r="J957" s="160">
        <f t="shared" si="234"/>
        <v>105.6</v>
      </c>
      <c r="K957" s="209">
        <v>21.85</v>
      </c>
      <c r="L957" s="161">
        <v>0.98</v>
      </c>
      <c r="M957" s="156"/>
      <c r="N957" s="54">
        <f t="shared" si="236"/>
        <v>0</v>
      </c>
      <c r="O957" s="54"/>
      <c r="P957" s="95">
        <f t="shared" si="235"/>
        <v>128.43</v>
      </c>
    </row>
    <row r="958" spans="1:16" s="1" customFormat="1">
      <c r="A958" s="195"/>
      <c r="B958" s="77" t="s">
        <v>910</v>
      </c>
      <c r="C958" s="69">
        <v>686</v>
      </c>
      <c r="D958" s="53">
        <f t="shared" si="233"/>
        <v>68.599999999999994</v>
      </c>
      <c r="E958" s="53">
        <v>7</v>
      </c>
      <c r="F958" s="53">
        <v>30</v>
      </c>
      <c r="G958" s="54">
        <f t="shared" si="237"/>
        <v>105.6</v>
      </c>
      <c r="H958" s="54"/>
      <c r="I958" s="159"/>
      <c r="J958" s="130">
        <f t="shared" si="234"/>
        <v>105.6</v>
      </c>
      <c r="K958" s="209">
        <v>105.6</v>
      </c>
      <c r="L958" s="165">
        <v>4.75</v>
      </c>
      <c r="M958" s="133"/>
      <c r="N958" s="54">
        <f t="shared" si="236"/>
        <v>0</v>
      </c>
      <c r="O958" s="54"/>
      <c r="P958" s="95">
        <f t="shared" si="235"/>
        <v>215.95</v>
      </c>
    </row>
    <row r="959" spans="1:16" s="1" customFormat="1">
      <c r="A959" s="23"/>
      <c r="B959" s="360" t="s">
        <v>911</v>
      </c>
      <c r="C959" s="22">
        <v>1110</v>
      </c>
      <c r="D959" s="42">
        <f>(SUM(C959:C960))*0.1</f>
        <v>111</v>
      </c>
      <c r="E959" s="42">
        <v>7</v>
      </c>
      <c r="F959" s="42">
        <v>30</v>
      </c>
      <c r="G959" s="43">
        <f>SUM(D959:F960)</f>
        <v>148</v>
      </c>
      <c r="H959" s="43"/>
      <c r="I959" s="9"/>
      <c r="J959" s="119">
        <f t="shared" si="234"/>
        <v>148</v>
      </c>
      <c r="K959" s="43"/>
      <c r="L959" s="123"/>
      <c r="M959" s="124"/>
      <c r="N959" s="43">
        <f t="shared" si="236"/>
        <v>0</v>
      </c>
      <c r="O959" s="43"/>
      <c r="P959" s="123">
        <f>SUM(J959:O960)</f>
        <v>148</v>
      </c>
    </row>
    <row r="960" spans="1:16" s="1" customFormat="1">
      <c r="A960" s="32"/>
      <c r="B960" s="361" t="s">
        <v>912</v>
      </c>
      <c r="C960" s="82"/>
      <c r="D960" s="58"/>
      <c r="E960" s="58"/>
      <c r="F960" s="58"/>
      <c r="G960" s="60"/>
      <c r="H960" s="60"/>
      <c r="I960" s="134"/>
      <c r="J960" s="135"/>
      <c r="K960" s="60"/>
      <c r="L960" s="136"/>
      <c r="M960" s="212"/>
      <c r="N960" s="60"/>
      <c r="O960" s="60"/>
      <c r="P960" s="125"/>
    </row>
    <row r="961" spans="1:16" s="1" customFormat="1">
      <c r="A961" s="23"/>
      <c r="B961" s="363" t="s">
        <v>913</v>
      </c>
      <c r="C961" s="47">
        <v>1012</v>
      </c>
      <c r="D961" s="48">
        <f>(SUM(C961:C962))*0.1</f>
        <v>137.6</v>
      </c>
      <c r="E961" s="48">
        <v>7</v>
      </c>
      <c r="F961" s="48">
        <v>30</v>
      </c>
      <c r="G961" s="49">
        <f>SUM(D961:F962)</f>
        <v>174.6</v>
      </c>
      <c r="H961" s="49"/>
      <c r="I961" s="180"/>
      <c r="J961" s="127">
        <f>SUM(G961-H961)</f>
        <v>174.6</v>
      </c>
      <c r="K961" s="84"/>
      <c r="L961" s="140"/>
      <c r="M961" s="112"/>
      <c r="N961" s="49">
        <f>SUM(G961*M961*0.0003)</f>
        <v>0</v>
      </c>
      <c r="O961" s="49"/>
      <c r="P961" s="123">
        <f>SUM(J961:O962)</f>
        <v>174.6</v>
      </c>
    </row>
    <row r="962" spans="1:16" s="1" customFormat="1">
      <c r="A962" s="44"/>
      <c r="B962" s="364" t="s">
        <v>912</v>
      </c>
      <c r="C962" s="22">
        <v>364</v>
      </c>
      <c r="D962" s="42"/>
      <c r="E962" s="42"/>
      <c r="F962" s="42"/>
      <c r="G962" s="43"/>
      <c r="H962" s="43"/>
      <c r="I962" s="9"/>
      <c r="J962" s="153"/>
      <c r="K962" s="43"/>
      <c r="L962" s="123"/>
      <c r="M962" s="154"/>
      <c r="N962" s="43"/>
      <c r="O962" s="43"/>
      <c r="P962" s="125"/>
    </row>
    <row r="963" spans="1:16" s="1" customFormat="1">
      <c r="A963" s="197"/>
      <c r="B963" s="77" t="s">
        <v>914</v>
      </c>
      <c r="C963" s="52">
        <v>600</v>
      </c>
      <c r="D963" s="53">
        <f>(SUM(C963:C963))*0.1</f>
        <v>60</v>
      </c>
      <c r="E963" s="53">
        <v>7</v>
      </c>
      <c r="F963" s="53">
        <v>30</v>
      </c>
      <c r="G963" s="54">
        <f>SUM(D963:F963)</f>
        <v>97</v>
      </c>
      <c r="H963" s="54"/>
      <c r="I963" s="159"/>
      <c r="J963" s="160">
        <f t="shared" ref="J963:J968" si="238">SUM(G963-H963)</f>
        <v>97</v>
      </c>
      <c r="K963" s="209">
        <v>20.84</v>
      </c>
      <c r="L963" s="161">
        <v>3.58</v>
      </c>
      <c r="M963" s="156"/>
      <c r="N963" s="54">
        <f>SUM(J963*M963*0.0003)</f>
        <v>0</v>
      </c>
      <c r="O963" s="54"/>
      <c r="P963" s="95">
        <f t="shared" ref="P963:P982" si="239">SUM(J963:O963)</f>
        <v>121.42</v>
      </c>
    </row>
    <row r="964" spans="1:16" s="1" customFormat="1">
      <c r="A964" s="327"/>
      <c r="B964" s="71" t="s">
        <v>915</v>
      </c>
      <c r="C964" s="22">
        <v>611</v>
      </c>
      <c r="D964" s="42">
        <f t="shared" ref="D964:D982" si="240">SUM(C964*0.1)</f>
        <v>61.1</v>
      </c>
      <c r="E964" s="42">
        <v>7</v>
      </c>
      <c r="F964" s="42">
        <v>30</v>
      </c>
      <c r="G964" s="43">
        <f>SUM(D964:F964)</f>
        <v>98.1</v>
      </c>
      <c r="H964" s="43"/>
      <c r="I964" s="9"/>
      <c r="J964" s="153">
        <f t="shared" si="238"/>
        <v>98.1</v>
      </c>
      <c r="K964" s="43"/>
      <c r="L964" s="123"/>
      <c r="M964" s="154"/>
      <c r="N964" s="43">
        <f t="shared" ref="N964:N969" si="241">SUM(G964*M964*0.0003)</f>
        <v>0</v>
      </c>
      <c r="O964" s="43"/>
      <c r="P964" s="95">
        <f t="shared" si="239"/>
        <v>98.1</v>
      </c>
    </row>
    <row r="965" spans="1:16" s="1" customFormat="1">
      <c r="A965" s="327"/>
      <c r="B965" s="90" t="s">
        <v>916</v>
      </c>
      <c r="C965" s="47">
        <v>600</v>
      </c>
      <c r="D965" s="48">
        <f t="shared" si="240"/>
        <v>60</v>
      </c>
      <c r="E965" s="48">
        <v>7</v>
      </c>
      <c r="F965" s="48">
        <v>30</v>
      </c>
      <c r="G965" s="49">
        <f t="shared" ref="G965:G976" si="242">SUM(D965:F965)</f>
        <v>97</v>
      </c>
      <c r="H965" s="49"/>
      <c r="I965" s="180"/>
      <c r="J965" s="139">
        <f t="shared" si="238"/>
        <v>97</v>
      </c>
      <c r="K965" s="49"/>
      <c r="L965" s="108">
        <v>4.04</v>
      </c>
      <c r="M965" s="186"/>
      <c r="N965" s="49">
        <f t="shared" si="241"/>
        <v>0</v>
      </c>
      <c r="O965" s="49"/>
      <c r="P965" s="95">
        <f t="shared" si="239"/>
        <v>101.04</v>
      </c>
    </row>
    <row r="966" spans="1:16" s="1" customFormat="1">
      <c r="A966" s="327"/>
      <c r="B966" s="191" t="s">
        <v>917</v>
      </c>
      <c r="C966" s="47">
        <v>600</v>
      </c>
      <c r="D966" s="48">
        <f t="shared" si="240"/>
        <v>60</v>
      </c>
      <c r="E966" s="48">
        <v>7</v>
      </c>
      <c r="F966" s="48">
        <v>30</v>
      </c>
      <c r="G966" s="49">
        <f t="shared" si="242"/>
        <v>97</v>
      </c>
      <c r="H966" s="49"/>
      <c r="I966" s="126"/>
      <c r="J966" s="139">
        <f t="shared" si="238"/>
        <v>97</v>
      </c>
      <c r="K966" s="208">
        <v>-5.94</v>
      </c>
      <c r="L966" s="141"/>
      <c r="M966" s="186"/>
      <c r="N966" s="49">
        <f t="shared" si="241"/>
        <v>0</v>
      </c>
      <c r="O966" s="49"/>
      <c r="P966" s="95">
        <f t="shared" si="239"/>
        <v>91.06</v>
      </c>
    </row>
    <row r="967" spans="1:16" s="1" customFormat="1">
      <c r="A967" s="327"/>
      <c r="B967" s="46" t="s">
        <v>918</v>
      </c>
      <c r="C967" s="87">
        <v>630</v>
      </c>
      <c r="D967" s="48">
        <f t="shared" si="240"/>
        <v>63</v>
      </c>
      <c r="E967" s="48">
        <v>7</v>
      </c>
      <c r="F967" s="48">
        <v>30</v>
      </c>
      <c r="G967" s="49">
        <f t="shared" si="242"/>
        <v>100</v>
      </c>
      <c r="H967" s="49"/>
      <c r="I967" s="126"/>
      <c r="J967" s="127">
        <f t="shared" si="238"/>
        <v>100</v>
      </c>
      <c r="K967" s="49"/>
      <c r="L967" s="108">
        <v>0.54</v>
      </c>
      <c r="M967" s="186"/>
      <c r="N967" s="49">
        <f t="shared" si="241"/>
        <v>0</v>
      </c>
      <c r="O967" s="49"/>
      <c r="P967" s="95">
        <f t="shared" si="239"/>
        <v>100.54</v>
      </c>
    </row>
    <row r="968" spans="1:16" s="1" customFormat="1">
      <c r="A968" s="327"/>
      <c r="B968" s="77" t="s">
        <v>919</v>
      </c>
      <c r="C968" s="52">
        <v>672</v>
      </c>
      <c r="D968" s="53">
        <f t="shared" si="240"/>
        <v>67.2</v>
      </c>
      <c r="E968" s="53">
        <v>7</v>
      </c>
      <c r="F968" s="53">
        <v>30</v>
      </c>
      <c r="G968" s="54">
        <f t="shared" si="242"/>
        <v>104.2</v>
      </c>
      <c r="H968" s="54"/>
      <c r="I968" s="159"/>
      <c r="J968" s="130">
        <f t="shared" si="238"/>
        <v>104.2</v>
      </c>
      <c r="K968" s="78"/>
      <c r="L968" s="161">
        <v>0.63</v>
      </c>
      <c r="M968" s="190"/>
      <c r="N968" s="54">
        <f t="shared" si="241"/>
        <v>0</v>
      </c>
      <c r="O968" s="54"/>
      <c r="P968" s="95">
        <f t="shared" si="239"/>
        <v>104.83</v>
      </c>
    </row>
    <row r="969" spans="1:16" s="1" customFormat="1" ht="11.25" customHeight="1">
      <c r="A969" s="327"/>
      <c r="B969" s="92" t="s">
        <v>920</v>
      </c>
      <c r="C969" s="22">
        <v>1087</v>
      </c>
      <c r="D969" s="42">
        <f t="shared" si="240"/>
        <v>108.7</v>
      </c>
      <c r="E969" s="42">
        <v>7</v>
      </c>
      <c r="F969" s="42">
        <v>30</v>
      </c>
      <c r="G969" s="43">
        <f t="shared" si="242"/>
        <v>145.69999999999999</v>
      </c>
      <c r="H969" s="43"/>
      <c r="I969" s="9"/>
      <c r="J969" s="153">
        <f t="shared" ref="J969:J976" si="243">SUM(G969-H969)</f>
        <v>145.69999999999999</v>
      </c>
      <c r="K969" s="120">
        <v>-0.03</v>
      </c>
      <c r="L969" s="123"/>
      <c r="M969" s="124"/>
      <c r="N969" s="43">
        <f t="shared" si="241"/>
        <v>0</v>
      </c>
      <c r="O969" s="43"/>
      <c r="P969" s="95">
        <f t="shared" si="239"/>
        <v>145.66999999999999</v>
      </c>
    </row>
    <row r="970" spans="1:16" s="1" customFormat="1">
      <c r="A970" s="327"/>
      <c r="B970" s="77" t="s">
        <v>921</v>
      </c>
      <c r="C970" s="52">
        <v>600</v>
      </c>
      <c r="D970" s="53">
        <f t="shared" si="240"/>
        <v>60</v>
      </c>
      <c r="E970" s="53">
        <v>7</v>
      </c>
      <c r="F970" s="53">
        <v>30</v>
      </c>
      <c r="G970" s="54">
        <f t="shared" si="242"/>
        <v>97</v>
      </c>
      <c r="H970" s="54"/>
      <c r="I970" s="159"/>
      <c r="J970" s="160">
        <f t="shared" si="243"/>
        <v>97</v>
      </c>
      <c r="K970" s="54"/>
      <c r="L970" s="165">
        <v>1.97</v>
      </c>
      <c r="M970" s="156"/>
      <c r="N970" s="54">
        <f>SUM((G970+K970)*M970*0.0003)</f>
        <v>0</v>
      </c>
      <c r="O970" s="54"/>
      <c r="P970" s="95">
        <f t="shared" si="239"/>
        <v>98.97</v>
      </c>
    </row>
    <row r="971" spans="1:16" s="1" customFormat="1">
      <c r="A971" s="327"/>
      <c r="B971" s="71" t="s">
        <v>922</v>
      </c>
      <c r="C971" s="4">
        <v>602</v>
      </c>
      <c r="D971" s="72">
        <f t="shared" si="240"/>
        <v>60.2</v>
      </c>
      <c r="E971" s="72">
        <v>7</v>
      </c>
      <c r="F971" s="72">
        <v>30</v>
      </c>
      <c r="G971" s="43">
        <f t="shared" si="242"/>
        <v>97.2</v>
      </c>
      <c r="H971" s="43"/>
      <c r="I971" s="9"/>
      <c r="J971" s="153">
        <f t="shared" si="243"/>
        <v>97.2</v>
      </c>
      <c r="K971" s="43"/>
      <c r="L971" s="123"/>
      <c r="M971" s="112"/>
      <c r="N971" s="43">
        <f>SUM(G971*M971*0.0003)</f>
        <v>0</v>
      </c>
      <c r="O971" s="43"/>
      <c r="P971" s="95">
        <f t="shared" si="239"/>
        <v>97.2</v>
      </c>
    </row>
    <row r="972" spans="1:16" s="1" customFormat="1">
      <c r="A972" s="327"/>
      <c r="B972" s="76" t="s">
        <v>923</v>
      </c>
      <c r="C972" s="69">
        <v>600</v>
      </c>
      <c r="D972" s="70">
        <f t="shared" si="240"/>
        <v>60</v>
      </c>
      <c r="E972" s="70">
        <v>7</v>
      </c>
      <c r="F972" s="70">
        <v>30</v>
      </c>
      <c r="G972" s="70">
        <f t="shared" si="242"/>
        <v>97</v>
      </c>
      <c r="H972" s="78"/>
      <c r="I972" s="159"/>
      <c r="J972" s="130">
        <f t="shared" si="243"/>
        <v>97</v>
      </c>
      <c r="K972" s="78"/>
      <c r="L972" s="132"/>
      <c r="M972" s="156"/>
      <c r="N972" s="78">
        <f>SUM(G972*M972*0.0003)</f>
        <v>0</v>
      </c>
      <c r="O972" s="78"/>
      <c r="P972" s="95">
        <f t="shared" si="239"/>
        <v>97</v>
      </c>
    </row>
    <row r="973" spans="1:16" s="1" customFormat="1">
      <c r="A973" s="327"/>
      <c r="B973" s="56" t="s">
        <v>924</v>
      </c>
      <c r="C973" s="82">
        <v>602</v>
      </c>
      <c r="D973" s="58">
        <f t="shared" si="240"/>
        <v>60.2</v>
      </c>
      <c r="E973" s="58">
        <v>7</v>
      </c>
      <c r="F973" s="58">
        <v>30</v>
      </c>
      <c r="G973" s="60">
        <f t="shared" si="242"/>
        <v>97.2</v>
      </c>
      <c r="H973" s="60"/>
      <c r="I973" s="134"/>
      <c r="J973" s="171">
        <f t="shared" si="243"/>
        <v>97.2</v>
      </c>
      <c r="K973" s="262"/>
      <c r="L973" s="125"/>
      <c r="M973" s="174"/>
      <c r="N973" s="60">
        <f>SUM(G973*M973*0.0003)</f>
        <v>0</v>
      </c>
      <c r="O973" s="60"/>
      <c r="P973" s="95">
        <f t="shared" si="239"/>
        <v>97.2</v>
      </c>
    </row>
    <row r="974" spans="1:16" s="1" customFormat="1">
      <c r="A974" s="327"/>
      <c r="B974" s="71" t="s">
        <v>925</v>
      </c>
      <c r="C974" s="4">
        <v>609</v>
      </c>
      <c r="D974" s="42">
        <f t="shared" si="240"/>
        <v>60.9</v>
      </c>
      <c r="E974" s="42">
        <v>7</v>
      </c>
      <c r="F974" s="42">
        <v>30</v>
      </c>
      <c r="G974" s="43">
        <f t="shared" si="242"/>
        <v>97.9</v>
      </c>
      <c r="H974" s="43"/>
      <c r="I974" s="9"/>
      <c r="J974" s="153">
        <f t="shared" si="243"/>
        <v>97.9</v>
      </c>
      <c r="K974" s="73"/>
      <c r="L974" s="158"/>
      <c r="M974" s="154"/>
      <c r="N974" s="43">
        <f>SUM(G974*M974*0.0003)</f>
        <v>0</v>
      </c>
      <c r="O974" s="43"/>
      <c r="P974" s="95">
        <f t="shared" si="239"/>
        <v>97.9</v>
      </c>
    </row>
    <row r="975" spans="1:16" s="1" customFormat="1">
      <c r="A975" s="203"/>
      <c r="B975" s="192" t="s">
        <v>926</v>
      </c>
      <c r="C975" s="263">
        <v>600</v>
      </c>
      <c r="D975" s="205">
        <f t="shared" si="240"/>
        <v>60</v>
      </c>
      <c r="E975" s="205">
        <v>7</v>
      </c>
      <c r="F975" s="205">
        <v>30</v>
      </c>
      <c r="G975" s="231">
        <f t="shared" si="242"/>
        <v>97</v>
      </c>
      <c r="H975" s="231">
        <v>97</v>
      </c>
      <c r="I975" s="229">
        <v>45802</v>
      </c>
      <c r="J975" s="306">
        <f t="shared" si="243"/>
        <v>0</v>
      </c>
      <c r="K975" s="131">
        <v>-13.1</v>
      </c>
      <c r="L975" s="324"/>
      <c r="M975" s="280"/>
      <c r="N975" s="231">
        <f>SUM(G975*M975*0.0003)</f>
        <v>0</v>
      </c>
      <c r="O975" s="231"/>
      <c r="P975" s="179">
        <f t="shared" si="239"/>
        <v>-13.1</v>
      </c>
    </row>
    <row r="976" spans="1:16" s="1" customFormat="1">
      <c r="A976" s="327"/>
      <c r="B976" s="81" t="s">
        <v>927</v>
      </c>
      <c r="C976" s="22">
        <v>609</v>
      </c>
      <c r="D976" s="42">
        <f t="shared" si="240"/>
        <v>60.9</v>
      </c>
      <c r="E976" s="42">
        <v>7</v>
      </c>
      <c r="F976" s="42">
        <v>30</v>
      </c>
      <c r="G976" s="43">
        <f t="shared" si="242"/>
        <v>97.9</v>
      </c>
      <c r="H976" s="43"/>
      <c r="I976" s="98"/>
      <c r="J976" s="153">
        <f t="shared" si="243"/>
        <v>97.9</v>
      </c>
      <c r="K976" s="73"/>
      <c r="L976" s="164">
        <v>3.48</v>
      </c>
      <c r="M976" s="124"/>
      <c r="N976" s="43">
        <f>SUM(J976*M976*0.0003)</f>
        <v>0</v>
      </c>
      <c r="O976" s="366"/>
      <c r="P976" s="95">
        <f t="shared" si="239"/>
        <v>101.38</v>
      </c>
    </row>
    <row r="977" spans="1:16" s="1" customFormat="1">
      <c r="A977" s="327"/>
      <c r="B977" s="77" t="s">
        <v>928</v>
      </c>
      <c r="C977" s="69">
        <v>747</v>
      </c>
      <c r="D977" s="70">
        <f t="shared" si="240"/>
        <v>74.7</v>
      </c>
      <c r="E977" s="70">
        <v>7</v>
      </c>
      <c r="F977" s="70">
        <v>30</v>
      </c>
      <c r="G977" s="70">
        <f t="shared" ref="G977:G982" si="244">SUM(D977:F977)</f>
        <v>111.7</v>
      </c>
      <c r="H977" s="78"/>
      <c r="I977" s="188"/>
      <c r="J977" s="130">
        <f t="shared" ref="J977:J983" si="245">SUM(G977-H977)</f>
        <v>111.7</v>
      </c>
      <c r="K977" s="78"/>
      <c r="L977" s="161">
        <v>4.72</v>
      </c>
      <c r="M977" s="133"/>
      <c r="N977" s="54">
        <f>SUM(G977*M977*0.0003)</f>
        <v>0</v>
      </c>
      <c r="O977" s="367"/>
      <c r="P977" s="95">
        <f t="shared" si="239"/>
        <v>116.42</v>
      </c>
    </row>
    <row r="978" spans="1:16" s="1" customFormat="1">
      <c r="A978" s="327"/>
      <c r="B978" s="71" t="s">
        <v>929</v>
      </c>
      <c r="C978" s="22">
        <v>1065</v>
      </c>
      <c r="D978" s="42">
        <f t="shared" si="240"/>
        <v>106.5</v>
      </c>
      <c r="E978" s="42">
        <v>7</v>
      </c>
      <c r="F978" s="42">
        <v>30</v>
      </c>
      <c r="G978" s="43">
        <f t="shared" si="244"/>
        <v>143.5</v>
      </c>
      <c r="H978" s="43"/>
      <c r="I978" s="98"/>
      <c r="J978" s="153">
        <f t="shared" si="245"/>
        <v>143.5</v>
      </c>
      <c r="K978" s="73"/>
      <c r="L978" s="158"/>
      <c r="M978" s="112"/>
      <c r="N978" s="73">
        <f>SUM((G978+K978)*M978*0.0003)</f>
        <v>0</v>
      </c>
      <c r="O978" s="73"/>
      <c r="P978" s="95">
        <f t="shared" si="239"/>
        <v>143.5</v>
      </c>
    </row>
    <row r="979" spans="1:16" s="1" customFormat="1">
      <c r="A979" s="327"/>
      <c r="B979" s="191" t="s">
        <v>930</v>
      </c>
      <c r="C979" s="47">
        <v>600</v>
      </c>
      <c r="D979" s="48">
        <f t="shared" si="240"/>
        <v>60</v>
      </c>
      <c r="E979" s="48">
        <v>7</v>
      </c>
      <c r="F979" s="48">
        <v>30</v>
      </c>
      <c r="G979" s="49">
        <f t="shared" si="244"/>
        <v>97</v>
      </c>
      <c r="H979" s="49"/>
      <c r="I979" s="180"/>
      <c r="J979" s="127">
        <f t="shared" si="245"/>
        <v>97</v>
      </c>
      <c r="K979" s="208">
        <v>-8.5</v>
      </c>
      <c r="L979" s="141"/>
      <c r="M979" s="107"/>
      <c r="N979" s="49">
        <f>SUM((G979+K979)*M979*0.0003)</f>
        <v>0</v>
      </c>
      <c r="O979" s="49"/>
      <c r="P979" s="95">
        <f t="shared" si="239"/>
        <v>88.5</v>
      </c>
    </row>
    <row r="980" spans="1:16" s="1" customFormat="1" ht="12" customHeight="1">
      <c r="A980" s="327"/>
      <c r="B980" s="77" t="s">
        <v>931</v>
      </c>
      <c r="C980" s="69">
        <v>605</v>
      </c>
      <c r="D980" s="53">
        <f t="shared" si="240"/>
        <v>60.5</v>
      </c>
      <c r="E980" s="70">
        <v>7</v>
      </c>
      <c r="F980" s="53">
        <v>30</v>
      </c>
      <c r="G980" s="54">
        <f t="shared" si="244"/>
        <v>97.5</v>
      </c>
      <c r="H980" s="78"/>
      <c r="I980" s="129"/>
      <c r="J980" s="130">
        <f t="shared" si="245"/>
        <v>97.5</v>
      </c>
      <c r="K980" s="78"/>
      <c r="L980" s="161">
        <v>0.26</v>
      </c>
      <c r="M980" s="156"/>
      <c r="N980" s="78">
        <f>SUM(G980*M980*0.0003)</f>
        <v>0</v>
      </c>
      <c r="O980" s="78"/>
      <c r="P980" s="95">
        <f t="shared" si="239"/>
        <v>97.76</v>
      </c>
    </row>
    <row r="981" spans="1:16" s="1" customFormat="1">
      <c r="A981" s="327"/>
      <c r="B981" s="81" t="s">
        <v>932</v>
      </c>
      <c r="C981" s="4">
        <v>600</v>
      </c>
      <c r="D981" s="42">
        <f t="shared" si="240"/>
        <v>60</v>
      </c>
      <c r="E981" s="42">
        <v>7</v>
      </c>
      <c r="F981" s="42">
        <v>30</v>
      </c>
      <c r="G981" s="43">
        <f t="shared" si="244"/>
        <v>97</v>
      </c>
      <c r="H981" s="182"/>
      <c r="I981" s="9"/>
      <c r="J981" s="153">
        <f t="shared" si="245"/>
        <v>97</v>
      </c>
      <c r="K981" s="213">
        <v>97</v>
      </c>
      <c r="L981" s="166">
        <v>7.51</v>
      </c>
      <c r="M981" s="154"/>
      <c r="N981" s="182">
        <f>SUM(G981*M981*0.0003)</f>
        <v>0</v>
      </c>
      <c r="O981" s="182"/>
      <c r="P981" s="95">
        <f t="shared" si="239"/>
        <v>201.51</v>
      </c>
    </row>
    <row r="982" spans="1:16" s="1" customFormat="1">
      <c r="A982" s="195"/>
      <c r="B982" s="76" t="s">
        <v>933</v>
      </c>
      <c r="C982" s="52">
        <v>596</v>
      </c>
      <c r="D982" s="53">
        <f t="shared" si="240"/>
        <v>59.6</v>
      </c>
      <c r="E982" s="53">
        <v>7</v>
      </c>
      <c r="F982" s="53">
        <v>30</v>
      </c>
      <c r="G982" s="70">
        <f t="shared" si="244"/>
        <v>96.6</v>
      </c>
      <c r="H982" s="78"/>
      <c r="I982" s="159"/>
      <c r="J982" s="130">
        <f t="shared" si="245"/>
        <v>96.6</v>
      </c>
      <c r="K982" s="78"/>
      <c r="L982" s="132"/>
      <c r="M982" s="156"/>
      <c r="N982" s="78">
        <f>SUM(G982*M982*0.0003)</f>
        <v>0</v>
      </c>
      <c r="O982" s="78"/>
      <c r="P982" s="95">
        <f t="shared" si="239"/>
        <v>96.6</v>
      </c>
    </row>
    <row r="983" spans="1:16" s="1" customFormat="1">
      <c r="A983" s="23"/>
      <c r="B983" s="22" t="s">
        <v>934</v>
      </c>
      <c r="C983" s="22">
        <v>1210</v>
      </c>
      <c r="D983" s="42">
        <f>(SUM(C983:C984))*0.1</f>
        <v>180.2</v>
      </c>
      <c r="E983" s="42">
        <v>7</v>
      </c>
      <c r="F983" s="42">
        <v>90</v>
      </c>
      <c r="G983" s="43">
        <f>SUM(D983:F984)</f>
        <v>277.2</v>
      </c>
      <c r="H983" s="43"/>
      <c r="I983" s="98"/>
      <c r="J983" s="119">
        <f t="shared" si="245"/>
        <v>277.2</v>
      </c>
      <c r="K983" s="73"/>
      <c r="L983" s="158"/>
      <c r="M983" s="112"/>
      <c r="N983" s="43">
        <f>SUM(G983*M983*0.0003)</f>
        <v>0</v>
      </c>
      <c r="O983" s="43"/>
      <c r="P983" s="123">
        <f>SUM(J983:O984)</f>
        <v>277.14</v>
      </c>
    </row>
    <row r="984" spans="1:16" s="1" customFormat="1">
      <c r="A984" s="32"/>
      <c r="B984" s="22" t="s">
        <v>935</v>
      </c>
      <c r="C984" s="22">
        <v>592</v>
      </c>
      <c r="D984" s="42"/>
      <c r="E984" s="42"/>
      <c r="F984" s="42"/>
      <c r="G984" s="43"/>
      <c r="H984" s="43"/>
      <c r="I984" s="9"/>
      <c r="J984" s="119">
        <v>-0.06</v>
      </c>
      <c r="K984" s="43"/>
      <c r="L984" s="123"/>
      <c r="M984" s="124"/>
      <c r="N984" s="43"/>
      <c r="O984" s="43"/>
      <c r="P984" s="125"/>
    </row>
    <row r="985" spans="1:16" s="1" customFormat="1">
      <c r="A985" s="23"/>
      <c r="B985" s="28" t="s">
        <v>936</v>
      </c>
      <c r="C985" s="87">
        <v>787</v>
      </c>
      <c r="D985" s="48">
        <f t="shared" ref="D985:D1004" si="246">SUM(C985*0.1)</f>
        <v>78.7</v>
      </c>
      <c r="E985" s="48">
        <v>7</v>
      </c>
      <c r="F985" s="48">
        <v>30</v>
      </c>
      <c r="G985" s="49">
        <f t="shared" ref="G985:G1004" si="247">SUM(D985:F985)</f>
        <v>115.7</v>
      </c>
      <c r="H985" s="49"/>
      <c r="I985" s="180"/>
      <c r="J985" s="127">
        <f>SUM(G985-H985)</f>
        <v>115.7</v>
      </c>
      <c r="K985" s="167">
        <v>133.83000000000001</v>
      </c>
      <c r="L985" s="168">
        <v>5.21</v>
      </c>
      <c r="M985" s="128"/>
      <c r="N985" s="49">
        <f>SUM((G985+K985)*M985*0.0003)</f>
        <v>0</v>
      </c>
      <c r="O985" s="49"/>
      <c r="P985" s="123">
        <f>SUM(J985:O986)</f>
        <v>120.91</v>
      </c>
    </row>
    <row r="986" spans="1:16" s="1" customFormat="1">
      <c r="A986" s="44"/>
      <c r="B986" s="37"/>
      <c r="C986" s="57"/>
      <c r="D986" s="58"/>
      <c r="E986" s="58"/>
      <c r="F986" s="58"/>
      <c r="G986" s="60"/>
      <c r="H986" s="60"/>
      <c r="I986" s="150">
        <v>45700</v>
      </c>
      <c r="J986" s="171"/>
      <c r="K986" s="172">
        <v>-128.62</v>
      </c>
      <c r="L986" s="173">
        <v>-5.21</v>
      </c>
      <c r="M986" s="174"/>
      <c r="N986" s="60"/>
      <c r="O986" s="60"/>
      <c r="P986" s="125"/>
    </row>
    <row r="987" spans="1:16" s="1" customFormat="1">
      <c r="A987" s="197"/>
      <c r="B987" s="71" t="s">
        <v>937</v>
      </c>
      <c r="C987" s="4">
        <v>750</v>
      </c>
      <c r="D987" s="42">
        <f t="shared" si="246"/>
        <v>75</v>
      </c>
      <c r="E987" s="42">
        <v>7</v>
      </c>
      <c r="F987" s="42">
        <v>30</v>
      </c>
      <c r="G987" s="43">
        <f t="shared" si="247"/>
        <v>112</v>
      </c>
      <c r="H987" s="43"/>
      <c r="I987" s="157"/>
      <c r="J987" s="153">
        <f t="shared" ref="J987:J997" si="248">SUM(G987-H987)</f>
        <v>112</v>
      </c>
      <c r="K987" s="43"/>
      <c r="L987" s="123"/>
      <c r="M987" s="124"/>
      <c r="N987" s="43">
        <f t="shared" ref="N987:N995" si="249">SUM(G987*M987*0.0003)</f>
        <v>0</v>
      </c>
      <c r="O987" s="43"/>
      <c r="P987" s="95">
        <f t="shared" ref="P987:P1004" si="250">SUM(J987:O987)</f>
        <v>112</v>
      </c>
    </row>
    <row r="988" spans="1:16" s="1" customFormat="1">
      <c r="A988" s="327"/>
      <c r="B988" s="85" t="s">
        <v>938</v>
      </c>
      <c r="C988" s="52">
        <v>611</v>
      </c>
      <c r="D988" s="70">
        <f t="shared" si="246"/>
        <v>61.1</v>
      </c>
      <c r="E988" s="70">
        <v>7</v>
      </c>
      <c r="F988" s="70">
        <v>30</v>
      </c>
      <c r="G988" s="54">
        <f t="shared" si="247"/>
        <v>98.1</v>
      </c>
      <c r="H988" s="54"/>
      <c r="I988" s="129"/>
      <c r="J988" s="130">
        <f t="shared" si="248"/>
        <v>98.1</v>
      </c>
      <c r="K988" s="54"/>
      <c r="L988" s="165">
        <v>0.71</v>
      </c>
      <c r="M988" s="247"/>
      <c r="N988" s="54">
        <f t="shared" si="249"/>
        <v>0</v>
      </c>
      <c r="O988" s="54"/>
      <c r="P988" s="95">
        <f t="shared" si="250"/>
        <v>98.81</v>
      </c>
    </row>
    <row r="989" spans="1:16" s="1" customFormat="1">
      <c r="A989" s="327"/>
      <c r="B989" s="56" t="s">
        <v>939</v>
      </c>
      <c r="C989" s="82">
        <v>600</v>
      </c>
      <c r="D989" s="58">
        <f t="shared" si="246"/>
        <v>60</v>
      </c>
      <c r="E989" s="58">
        <v>7</v>
      </c>
      <c r="F989" s="58">
        <v>30</v>
      </c>
      <c r="G989" s="60">
        <f t="shared" si="247"/>
        <v>97</v>
      </c>
      <c r="H989" s="60"/>
      <c r="I989" s="183"/>
      <c r="J989" s="135">
        <f t="shared" si="248"/>
        <v>97</v>
      </c>
      <c r="K989" s="60"/>
      <c r="L989" s="136"/>
      <c r="M989" s="124"/>
      <c r="N989" s="43">
        <f t="shared" si="249"/>
        <v>0</v>
      </c>
      <c r="O989" s="43"/>
      <c r="P989" s="95">
        <f t="shared" si="250"/>
        <v>97</v>
      </c>
    </row>
    <row r="990" spans="1:16" s="1" customFormat="1">
      <c r="A990" s="327"/>
      <c r="B990" s="81" t="s">
        <v>940</v>
      </c>
      <c r="C990" s="4">
        <v>600</v>
      </c>
      <c r="D990" s="42">
        <f t="shared" si="246"/>
        <v>60</v>
      </c>
      <c r="E990" s="42">
        <v>7</v>
      </c>
      <c r="F990" s="43">
        <v>30</v>
      </c>
      <c r="G990" s="43">
        <f t="shared" si="247"/>
        <v>97</v>
      </c>
      <c r="H990" s="182"/>
      <c r="I990" s="9"/>
      <c r="J990" s="139">
        <f t="shared" si="248"/>
        <v>97</v>
      </c>
      <c r="K990" s="189">
        <v>94.78</v>
      </c>
      <c r="L990" s="189">
        <v>4.2699999999999996</v>
      </c>
      <c r="M990" s="268"/>
      <c r="N990" s="49">
        <f t="shared" si="249"/>
        <v>0</v>
      </c>
      <c r="O990" s="49"/>
      <c r="P990" s="95">
        <f t="shared" si="250"/>
        <v>196.05</v>
      </c>
    </row>
    <row r="991" spans="1:16" s="1" customFormat="1">
      <c r="A991" s="327"/>
      <c r="B991" s="77" t="s">
        <v>941</v>
      </c>
      <c r="C991" s="52">
        <v>596</v>
      </c>
      <c r="D991" s="53">
        <f t="shared" si="246"/>
        <v>59.6</v>
      </c>
      <c r="E991" s="53">
        <v>7</v>
      </c>
      <c r="F991" s="53">
        <v>30</v>
      </c>
      <c r="G991" s="54">
        <f t="shared" si="247"/>
        <v>96.6</v>
      </c>
      <c r="H991" s="235"/>
      <c r="I991" s="159"/>
      <c r="J991" s="181">
        <f t="shared" si="248"/>
        <v>96.6</v>
      </c>
      <c r="K991" s="54"/>
      <c r="L991" s="165">
        <v>2.0299999999999998</v>
      </c>
      <c r="M991" s="133"/>
      <c r="N991" s="54">
        <f t="shared" si="249"/>
        <v>0</v>
      </c>
      <c r="O991" s="54"/>
      <c r="P991" s="95">
        <f t="shared" si="250"/>
        <v>98.63</v>
      </c>
    </row>
    <row r="992" spans="1:16" s="1" customFormat="1">
      <c r="A992" s="327"/>
      <c r="B992" s="89" t="s">
        <v>942</v>
      </c>
      <c r="C992" s="22">
        <v>635</v>
      </c>
      <c r="D992" s="42">
        <f t="shared" si="246"/>
        <v>63.5</v>
      </c>
      <c r="E992" s="42">
        <v>7</v>
      </c>
      <c r="F992" s="42">
        <v>30</v>
      </c>
      <c r="G992" s="43">
        <f t="shared" si="247"/>
        <v>100.5</v>
      </c>
      <c r="H992" s="43"/>
      <c r="I992" s="98"/>
      <c r="J992" s="119">
        <f t="shared" si="248"/>
        <v>100.5</v>
      </c>
      <c r="K992" s="43"/>
      <c r="L992" s="123"/>
      <c r="M992" s="112"/>
      <c r="N992" s="43">
        <f t="shared" si="249"/>
        <v>0</v>
      </c>
      <c r="O992" s="43"/>
      <c r="P992" s="141">
        <f t="shared" si="250"/>
        <v>100.5</v>
      </c>
    </row>
    <row r="993" spans="1:16" s="1" customFormat="1">
      <c r="A993" s="327"/>
      <c r="B993" s="77" t="s">
        <v>943</v>
      </c>
      <c r="C993" s="52">
        <v>815</v>
      </c>
      <c r="D993" s="70">
        <f t="shared" si="246"/>
        <v>81.5</v>
      </c>
      <c r="E993" s="70">
        <v>7</v>
      </c>
      <c r="F993" s="70">
        <v>30</v>
      </c>
      <c r="G993" s="54">
        <f>SUM(D993:F993)-30</f>
        <v>88.5</v>
      </c>
      <c r="H993" s="54"/>
      <c r="I993" s="159"/>
      <c r="J993" s="130">
        <f t="shared" si="248"/>
        <v>88.5</v>
      </c>
      <c r="K993" s="54"/>
      <c r="L993" s="161">
        <v>0.1</v>
      </c>
      <c r="M993" s="156"/>
      <c r="N993" s="54">
        <f t="shared" si="249"/>
        <v>0</v>
      </c>
      <c r="O993" s="54"/>
      <c r="P993" s="95">
        <f t="shared" si="250"/>
        <v>88.6</v>
      </c>
    </row>
    <row r="994" spans="1:16" s="1" customFormat="1">
      <c r="A994" s="327"/>
      <c r="B994" s="56" t="s">
        <v>944</v>
      </c>
      <c r="C994" s="82">
        <v>695</v>
      </c>
      <c r="D994" s="58">
        <f t="shared" si="246"/>
        <v>69.5</v>
      </c>
      <c r="E994" s="58">
        <v>7</v>
      </c>
      <c r="F994" s="59">
        <v>30</v>
      </c>
      <c r="G994" s="60">
        <f t="shared" si="247"/>
        <v>106.5</v>
      </c>
      <c r="H994" s="60"/>
      <c r="I994" s="134"/>
      <c r="J994" s="135">
        <f t="shared" si="248"/>
        <v>106.5</v>
      </c>
      <c r="K994" s="60"/>
      <c r="L994" s="136"/>
      <c r="M994" s="174"/>
      <c r="N994" s="60">
        <f t="shared" si="249"/>
        <v>0</v>
      </c>
      <c r="O994" s="60"/>
      <c r="P994" s="136">
        <f t="shared" si="250"/>
        <v>106.5</v>
      </c>
    </row>
    <row r="995" spans="1:16" s="1" customFormat="1">
      <c r="A995" s="327"/>
      <c r="B995" s="81" t="s">
        <v>945</v>
      </c>
      <c r="C995" s="4">
        <v>601</v>
      </c>
      <c r="D995" s="42">
        <f t="shared" si="246"/>
        <v>60.1</v>
      </c>
      <c r="E995" s="42">
        <v>7</v>
      </c>
      <c r="F995" s="42">
        <v>30</v>
      </c>
      <c r="G995" s="72">
        <f t="shared" si="247"/>
        <v>97.1</v>
      </c>
      <c r="H995" s="73"/>
      <c r="I995" s="9"/>
      <c r="J995" s="153">
        <f t="shared" si="248"/>
        <v>97.1</v>
      </c>
      <c r="K995" s="213">
        <v>97.1</v>
      </c>
      <c r="L995" s="164">
        <v>4.37</v>
      </c>
      <c r="M995" s="154"/>
      <c r="N995" s="73">
        <f t="shared" si="249"/>
        <v>0</v>
      </c>
      <c r="O995" s="73"/>
      <c r="P995" s="95">
        <f t="shared" si="250"/>
        <v>198.57</v>
      </c>
    </row>
    <row r="996" spans="1:16" s="1" customFormat="1">
      <c r="A996" s="327"/>
      <c r="B996" s="77" t="s">
        <v>946</v>
      </c>
      <c r="C996" s="52">
        <v>634</v>
      </c>
      <c r="D996" s="53">
        <f t="shared" si="246"/>
        <v>63.4</v>
      </c>
      <c r="E996" s="53">
        <v>7</v>
      </c>
      <c r="F996" s="53">
        <v>30</v>
      </c>
      <c r="G996" s="54">
        <f t="shared" si="247"/>
        <v>100.4</v>
      </c>
      <c r="H996" s="54"/>
      <c r="I996" s="159"/>
      <c r="J996" s="130">
        <f t="shared" si="248"/>
        <v>100.4</v>
      </c>
      <c r="K996" s="78"/>
      <c r="L996" s="165">
        <v>0.26</v>
      </c>
      <c r="M996" s="156"/>
      <c r="N996" s="78">
        <f>SUM((G996+K996)*M996*0.0003)</f>
        <v>0</v>
      </c>
      <c r="O996" s="54"/>
      <c r="P996" s="95">
        <f t="shared" si="250"/>
        <v>100.66</v>
      </c>
    </row>
    <row r="997" spans="1:16" s="1" customFormat="1">
      <c r="A997" s="327"/>
      <c r="B997" s="71" t="s">
        <v>947</v>
      </c>
      <c r="C997" s="4">
        <v>612</v>
      </c>
      <c r="D997" s="42">
        <f t="shared" si="246"/>
        <v>61.2</v>
      </c>
      <c r="E997" s="42">
        <v>7</v>
      </c>
      <c r="F997" s="42">
        <v>30</v>
      </c>
      <c r="G997" s="43">
        <f t="shared" si="247"/>
        <v>98.2</v>
      </c>
      <c r="H997" s="43"/>
      <c r="I997" s="9"/>
      <c r="J997" s="153">
        <f t="shared" si="248"/>
        <v>98.2</v>
      </c>
      <c r="K997" s="73"/>
      <c r="L997" s="158"/>
      <c r="M997" s="112"/>
      <c r="N997" s="43">
        <f>SUM(G997*M997*0.0003)</f>
        <v>0</v>
      </c>
      <c r="O997" s="43"/>
      <c r="P997" s="95">
        <f t="shared" si="250"/>
        <v>98.2</v>
      </c>
    </row>
    <row r="998" spans="1:16" s="1" customFormat="1">
      <c r="A998" s="327"/>
      <c r="B998" s="51" t="s">
        <v>948</v>
      </c>
      <c r="C998" s="52">
        <v>777</v>
      </c>
      <c r="D998" s="53">
        <f t="shared" si="246"/>
        <v>77.7</v>
      </c>
      <c r="E998" s="53">
        <v>7</v>
      </c>
      <c r="F998" s="53">
        <v>30</v>
      </c>
      <c r="G998" s="54">
        <f t="shared" si="247"/>
        <v>114.7</v>
      </c>
      <c r="H998" s="54"/>
      <c r="I998" s="129"/>
      <c r="J998" s="130">
        <f t="shared" ref="J998:J1005" si="251">SUM(G998-H998)</f>
        <v>114.7</v>
      </c>
      <c r="K998" s="155">
        <v>-27.63</v>
      </c>
      <c r="L998" s="95"/>
      <c r="M998" s="133"/>
      <c r="N998" s="54">
        <f>SUM(G998*M998*0.0003)</f>
        <v>0</v>
      </c>
      <c r="O998" s="54"/>
      <c r="P998" s="95">
        <f t="shared" si="250"/>
        <v>87.07</v>
      </c>
    </row>
    <row r="999" spans="1:16" s="1" customFormat="1">
      <c r="A999" s="327"/>
      <c r="B999" s="81" t="s">
        <v>949</v>
      </c>
      <c r="C999" s="22">
        <v>302.5</v>
      </c>
      <c r="D999" s="42">
        <f t="shared" si="246"/>
        <v>30.25</v>
      </c>
      <c r="E999" s="42">
        <v>7</v>
      </c>
      <c r="F999" s="42">
        <v>15</v>
      </c>
      <c r="G999" s="43">
        <f t="shared" si="247"/>
        <v>52.25</v>
      </c>
      <c r="H999" s="43"/>
      <c r="I999" s="98"/>
      <c r="J999" s="153">
        <f t="shared" si="251"/>
        <v>52.25</v>
      </c>
      <c r="K999" s="43"/>
      <c r="L999" s="164">
        <v>0.02</v>
      </c>
      <c r="M999" s="124"/>
      <c r="N999" s="43">
        <f>SUM((G999+K999)*M999*0.0003)</f>
        <v>0</v>
      </c>
      <c r="O999" s="43"/>
      <c r="P999" s="95">
        <f t="shared" si="250"/>
        <v>52.27</v>
      </c>
    </row>
    <row r="1000" spans="1:16" s="1" customFormat="1">
      <c r="A1000" s="327"/>
      <c r="B1000" s="77" t="s">
        <v>949</v>
      </c>
      <c r="C1000" s="52">
        <v>302.5</v>
      </c>
      <c r="D1000" s="70">
        <f t="shared" si="246"/>
        <v>30.25</v>
      </c>
      <c r="E1000" s="70">
        <v>7</v>
      </c>
      <c r="F1000" s="70">
        <v>15</v>
      </c>
      <c r="G1000" s="54">
        <f t="shared" si="247"/>
        <v>52.25</v>
      </c>
      <c r="H1000" s="54"/>
      <c r="I1000" s="159"/>
      <c r="J1000" s="130">
        <f t="shared" si="251"/>
        <v>52.25</v>
      </c>
      <c r="K1000" s="54"/>
      <c r="L1000" s="161">
        <v>0.39</v>
      </c>
      <c r="M1000" s="247"/>
      <c r="N1000" s="54">
        <f>SUM((G1000+K1000)*M1000*0.0003)</f>
        <v>0</v>
      </c>
      <c r="O1000" s="54"/>
      <c r="P1000" s="95">
        <f t="shared" si="250"/>
        <v>52.64</v>
      </c>
    </row>
    <row r="1001" spans="1:16" s="1" customFormat="1">
      <c r="A1001" s="327"/>
      <c r="B1001" s="56" t="s">
        <v>950</v>
      </c>
      <c r="C1001" s="57">
        <v>637</v>
      </c>
      <c r="D1001" s="58">
        <f t="shared" si="246"/>
        <v>63.7</v>
      </c>
      <c r="E1001" s="58">
        <v>7</v>
      </c>
      <c r="F1001" s="58">
        <v>30</v>
      </c>
      <c r="G1001" s="59">
        <f t="shared" si="247"/>
        <v>100.7</v>
      </c>
      <c r="H1001" s="262"/>
      <c r="I1001" s="183"/>
      <c r="J1001" s="171">
        <f t="shared" si="251"/>
        <v>100.7</v>
      </c>
      <c r="K1001" s="60"/>
      <c r="L1001" s="136"/>
      <c r="M1001" s="174"/>
      <c r="N1001" s="60">
        <f>SUM(G1001*M1001*0.0003)</f>
        <v>0</v>
      </c>
      <c r="O1001" s="60"/>
      <c r="P1001" s="95">
        <f t="shared" si="250"/>
        <v>100.7</v>
      </c>
    </row>
    <row r="1002" spans="1:16" s="1" customFormat="1">
      <c r="A1002" s="327"/>
      <c r="B1002" s="89" t="s">
        <v>951</v>
      </c>
      <c r="C1002" s="22">
        <v>798</v>
      </c>
      <c r="D1002" s="42">
        <f t="shared" si="246"/>
        <v>79.8</v>
      </c>
      <c r="E1002" s="42">
        <v>7</v>
      </c>
      <c r="F1002" s="42">
        <v>30</v>
      </c>
      <c r="G1002" s="43">
        <f t="shared" si="247"/>
        <v>116.8</v>
      </c>
      <c r="H1002" s="43"/>
      <c r="I1002" s="98"/>
      <c r="J1002" s="139">
        <f t="shared" si="251"/>
        <v>116.8</v>
      </c>
      <c r="K1002" s="73"/>
      <c r="L1002" s="158"/>
      <c r="M1002" s="124"/>
      <c r="N1002" s="43">
        <f>SUM(G1002*M1002*0.0003)</f>
        <v>0</v>
      </c>
      <c r="O1002" s="43"/>
      <c r="P1002" s="95">
        <f t="shared" si="250"/>
        <v>116.8</v>
      </c>
    </row>
    <row r="1003" spans="1:16" s="1" customFormat="1">
      <c r="A1003" s="330"/>
      <c r="B1003" s="85" t="s">
        <v>952</v>
      </c>
      <c r="C1003" s="52">
        <v>649</v>
      </c>
      <c r="D1003" s="53">
        <f t="shared" si="246"/>
        <v>64.900000000000006</v>
      </c>
      <c r="E1003" s="53">
        <v>7</v>
      </c>
      <c r="F1003" s="53">
        <v>30</v>
      </c>
      <c r="G1003" s="54">
        <f t="shared" si="247"/>
        <v>101.9</v>
      </c>
      <c r="H1003" s="54"/>
      <c r="I1003" s="129"/>
      <c r="J1003" s="130">
        <f t="shared" si="251"/>
        <v>101.9</v>
      </c>
      <c r="K1003" s="78"/>
      <c r="L1003" s="161">
        <v>2.2599999999999998</v>
      </c>
      <c r="M1003" s="156"/>
      <c r="N1003" s="54">
        <f>SUM(G1003*M1003*0.0003)</f>
        <v>0</v>
      </c>
      <c r="O1003" s="54"/>
      <c r="P1003" s="95">
        <f t="shared" si="250"/>
        <v>104.16</v>
      </c>
    </row>
    <row r="1004" spans="1:16" s="1" customFormat="1">
      <c r="A1004" s="328"/>
      <c r="B1004" s="85" t="s">
        <v>953</v>
      </c>
      <c r="C1004" s="52">
        <v>849</v>
      </c>
      <c r="D1004" s="53">
        <f t="shared" si="246"/>
        <v>84.9</v>
      </c>
      <c r="E1004" s="53">
        <v>7</v>
      </c>
      <c r="F1004" s="53">
        <v>30</v>
      </c>
      <c r="G1004" s="54">
        <f t="shared" si="247"/>
        <v>121.9</v>
      </c>
      <c r="H1004" s="54"/>
      <c r="I1004" s="129"/>
      <c r="J1004" s="130">
        <f t="shared" si="251"/>
        <v>121.9</v>
      </c>
      <c r="K1004" s="54"/>
      <c r="L1004" s="165">
        <v>2.71</v>
      </c>
      <c r="M1004" s="133"/>
      <c r="N1004" s="54">
        <f>SUM(G1004*M1004*0.0003)</f>
        <v>0</v>
      </c>
      <c r="O1004" s="54"/>
      <c r="P1004" s="95">
        <f t="shared" si="250"/>
        <v>124.61</v>
      </c>
    </row>
    <row r="1005" spans="1:16" s="1" customFormat="1">
      <c r="A1005" s="328"/>
      <c r="B1005" s="41" t="s">
        <v>954</v>
      </c>
      <c r="C1005" s="22">
        <v>780</v>
      </c>
      <c r="D1005" s="42">
        <f>(SUM(C1005:C1006))*0.1</f>
        <v>94</v>
      </c>
      <c r="E1005" s="42">
        <v>7</v>
      </c>
      <c r="F1005" s="42">
        <v>30</v>
      </c>
      <c r="G1005" s="43">
        <f>SUM(D1005:F1006)</f>
        <v>131</v>
      </c>
      <c r="H1005" s="36">
        <v>60</v>
      </c>
      <c r="I1005" s="146">
        <v>45713</v>
      </c>
      <c r="J1005" s="153">
        <f t="shared" si="251"/>
        <v>71</v>
      </c>
      <c r="K1005" s="120">
        <v>-27.01</v>
      </c>
      <c r="L1005" s="123"/>
      <c r="M1005" s="124"/>
      <c r="N1005" s="43">
        <f>SUM(J1005*M1005*0.0003)</f>
        <v>0</v>
      </c>
      <c r="O1005" s="43"/>
      <c r="P1005" s="123">
        <f>SUM(J1005:O1006)</f>
        <v>43.99</v>
      </c>
    </row>
    <row r="1006" spans="1:16" s="1" customFormat="1">
      <c r="A1006" s="32"/>
      <c r="B1006" s="194"/>
      <c r="C1006" s="82">
        <v>160</v>
      </c>
      <c r="D1006" s="58"/>
      <c r="E1006" s="58"/>
      <c r="F1006" s="58"/>
      <c r="G1006" s="60"/>
      <c r="H1006" s="60"/>
      <c r="I1006" s="134"/>
      <c r="J1006" s="171"/>
      <c r="K1006" s="178"/>
      <c r="L1006" s="136"/>
      <c r="M1006" s="212"/>
      <c r="N1006" s="60">
        <f>SUM(J1005*M1006*0.0003)</f>
        <v>0</v>
      </c>
      <c r="O1006" s="60"/>
      <c r="P1006" s="125"/>
    </row>
    <row r="1007" spans="1:16" s="1" customFormat="1">
      <c r="A1007" s="328"/>
      <c r="B1007" s="41" t="s">
        <v>955</v>
      </c>
      <c r="C1007" s="22">
        <v>660</v>
      </c>
      <c r="D1007" s="42">
        <f>(SUM(C1007:C1008))*0.1</f>
        <v>76.400000000000006</v>
      </c>
      <c r="E1007" s="42">
        <v>7</v>
      </c>
      <c r="F1007" s="42">
        <v>30</v>
      </c>
      <c r="G1007" s="43">
        <f>SUM(D1007:F1008)</f>
        <v>113.4</v>
      </c>
      <c r="H1007" s="43"/>
      <c r="I1007" s="9"/>
      <c r="J1007" s="119">
        <f>SUM(G1007-H1007)-H1008</f>
        <v>113.4</v>
      </c>
      <c r="K1007" s="120">
        <v>-0.15</v>
      </c>
      <c r="L1007" s="123"/>
      <c r="M1007" s="124"/>
      <c r="N1007" s="43">
        <f>SUM(G1007*M1007*0.0003)</f>
        <v>0</v>
      </c>
      <c r="O1007" s="43"/>
      <c r="P1007" s="123">
        <f>SUM(J1007:O1008)</f>
        <v>113.25</v>
      </c>
    </row>
    <row r="1008" spans="1:16" s="1" customFormat="1">
      <c r="A1008" s="44"/>
      <c r="B1008" s="41"/>
      <c r="C1008" s="22">
        <v>104</v>
      </c>
      <c r="D1008" s="42"/>
      <c r="E1008" s="42"/>
      <c r="F1008" s="42"/>
      <c r="G1008" s="43"/>
      <c r="H1008" s="43"/>
      <c r="I1008" s="98"/>
      <c r="J1008" s="153"/>
      <c r="K1008" s="120"/>
      <c r="L1008" s="123"/>
      <c r="M1008" s="124"/>
      <c r="N1008" s="43"/>
      <c r="O1008" s="43"/>
      <c r="P1008" s="125"/>
    </row>
    <row r="1009" spans="1:16" s="1" customFormat="1">
      <c r="A1009" s="32"/>
      <c r="B1009" s="238" t="s">
        <v>956</v>
      </c>
      <c r="C1009" s="47">
        <v>1198</v>
      </c>
      <c r="D1009" s="48">
        <f>SUM(C1009*0.1)</f>
        <v>119.8</v>
      </c>
      <c r="E1009" s="48">
        <v>7</v>
      </c>
      <c r="F1009" s="48">
        <v>30</v>
      </c>
      <c r="G1009" s="49">
        <f>SUM(D1009:F1009)</f>
        <v>156.80000000000001</v>
      </c>
      <c r="H1009" s="49"/>
      <c r="I1009" s="126"/>
      <c r="J1009" s="127">
        <f t="shared" ref="J1009:J1016" si="252">SUM(G1009-H1009)</f>
        <v>156.80000000000001</v>
      </c>
      <c r="K1009" s="243">
        <v>100</v>
      </c>
      <c r="L1009" s="108">
        <v>7.98</v>
      </c>
      <c r="M1009" s="186"/>
      <c r="N1009" s="49">
        <f t="shared" ref="N1009:N1017" si="253">SUM(G1009*M1009*0.0003)</f>
        <v>0</v>
      </c>
      <c r="O1009" s="49"/>
      <c r="P1009" s="123">
        <f>SUM(J1009:O1010)</f>
        <v>164.78</v>
      </c>
    </row>
    <row r="1010" spans="1:16" s="1" customFormat="1">
      <c r="A1010" s="44"/>
      <c r="B1010" s="287"/>
      <c r="C1010" s="82"/>
      <c r="D1010" s="58"/>
      <c r="E1010" s="58"/>
      <c r="F1010" s="58"/>
      <c r="G1010" s="60"/>
      <c r="H1010" s="60"/>
      <c r="I1010" s="170">
        <v>45692</v>
      </c>
      <c r="J1010" s="171"/>
      <c r="K1010" s="244">
        <v>-100</v>
      </c>
      <c r="L1010" s="118"/>
      <c r="M1010" s="212"/>
      <c r="N1010" s="60"/>
      <c r="O1010" s="60"/>
      <c r="P1010" s="125"/>
    </row>
    <row r="1011" spans="1:16" s="1" customFormat="1">
      <c r="A1011" s="197"/>
      <c r="B1011" s="92" t="s">
        <v>957</v>
      </c>
      <c r="C1011" s="4">
        <v>1199</v>
      </c>
      <c r="D1011" s="42">
        <f>SUM(C1011*0.1)</f>
        <v>119.9</v>
      </c>
      <c r="E1011" s="42">
        <v>7</v>
      </c>
      <c r="F1011" s="72">
        <v>30</v>
      </c>
      <c r="G1011" s="43">
        <f>SUM(D1011:F1011)-60</f>
        <v>96.9</v>
      </c>
      <c r="H1011" s="43"/>
      <c r="I1011" s="157"/>
      <c r="J1011" s="153">
        <f t="shared" si="252"/>
        <v>96.9</v>
      </c>
      <c r="K1011" s="120">
        <v>-0.18</v>
      </c>
      <c r="L1011" s="123"/>
      <c r="M1011" s="124"/>
      <c r="N1011" s="43">
        <f t="shared" si="253"/>
        <v>0</v>
      </c>
      <c r="O1011" s="43"/>
      <c r="P1011" s="95">
        <f>SUM(J1011:O1011)</f>
        <v>96.72</v>
      </c>
    </row>
    <row r="1012" spans="1:16" s="1" customFormat="1">
      <c r="A1012" s="330"/>
      <c r="B1012" s="191" t="s">
        <v>958</v>
      </c>
      <c r="C1012" s="47">
        <v>972</v>
      </c>
      <c r="D1012" s="48">
        <f>SUM(C1012*0.1)</f>
        <v>97.2</v>
      </c>
      <c r="E1012" s="48">
        <v>7</v>
      </c>
      <c r="F1012" s="48">
        <v>30</v>
      </c>
      <c r="G1012" s="49">
        <f>SUM(D1012:F1012)</f>
        <v>134.19999999999999</v>
      </c>
      <c r="H1012" s="49"/>
      <c r="I1012" s="180"/>
      <c r="J1012" s="127">
        <f t="shared" si="252"/>
        <v>134.19999999999999</v>
      </c>
      <c r="K1012" s="208">
        <v>-0.04</v>
      </c>
      <c r="L1012" s="141"/>
      <c r="M1012" s="186"/>
      <c r="N1012" s="49">
        <f t="shared" si="253"/>
        <v>0</v>
      </c>
      <c r="O1012" s="49"/>
      <c r="P1012" s="95">
        <f>SUM(J1012:O1012)</f>
        <v>134.16</v>
      </c>
    </row>
    <row r="1013" spans="1:16" s="1" customFormat="1">
      <c r="A1013" s="330"/>
      <c r="B1013" s="77" t="s">
        <v>959</v>
      </c>
      <c r="C1013" s="52">
        <v>931</v>
      </c>
      <c r="D1013" s="53">
        <f>SUM(C1013*0.1)</f>
        <v>93.1</v>
      </c>
      <c r="E1013" s="53">
        <v>7</v>
      </c>
      <c r="F1013" s="53">
        <v>30</v>
      </c>
      <c r="G1013" s="54">
        <f>SUM(D1013:F1013)</f>
        <v>130.1</v>
      </c>
      <c r="H1013" s="54"/>
      <c r="I1013" s="129"/>
      <c r="J1013" s="130">
        <f t="shared" si="252"/>
        <v>130.1</v>
      </c>
      <c r="K1013" s="54"/>
      <c r="L1013" s="267">
        <v>3.16</v>
      </c>
      <c r="M1013" s="133"/>
      <c r="N1013" s="54">
        <f t="shared" si="253"/>
        <v>0</v>
      </c>
      <c r="O1013" s="54"/>
      <c r="P1013" s="95">
        <f>SUM(J1013:O1013)</f>
        <v>133.26</v>
      </c>
    </row>
    <row r="1014" spans="1:16" s="1" customFormat="1" ht="13.5" customHeight="1">
      <c r="A1014" s="330"/>
      <c r="B1014" s="75" t="s">
        <v>960</v>
      </c>
      <c r="C1014" s="22">
        <v>1093</v>
      </c>
      <c r="D1014" s="42">
        <f>SUM(C1014*0.1+7)</f>
        <v>116.3</v>
      </c>
      <c r="E1014" s="42"/>
      <c r="F1014" s="42">
        <v>30</v>
      </c>
      <c r="G1014" s="43">
        <f>SUM(D1014:F1014)</f>
        <v>146.30000000000001</v>
      </c>
      <c r="H1014" s="43"/>
      <c r="I1014" s="98"/>
      <c r="J1014" s="119">
        <f t="shared" si="252"/>
        <v>146.30000000000001</v>
      </c>
      <c r="K1014" s="43"/>
      <c r="L1014" s="113">
        <v>0.92</v>
      </c>
      <c r="M1014" s="124"/>
      <c r="N1014" s="43">
        <f t="shared" si="253"/>
        <v>0</v>
      </c>
      <c r="O1014" s="43"/>
      <c r="P1014" s="95">
        <f>SUM(J1014:O1014)</f>
        <v>147.22</v>
      </c>
    </row>
    <row r="1015" spans="1:16" s="1" customFormat="1">
      <c r="A1015" s="328"/>
      <c r="B1015" s="76" t="s">
        <v>961</v>
      </c>
      <c r="C1015" s="69">
        <v>1046</v>
      </c>
      <c r="D1015" s="53">
        <f>SUM(C1015*0.1)</f>
        <v>104.6</v>
      </c>
      <c r="E1015" s="53">
        <v>7</v>
      </c>
      <c r="F1015" s="53">
        <v>30</v>
      </c>
      <c r="G1015" s="54">
        <f>SUM(D1015:F1015)</f>
        <v>141.6</v>
      </c>
      <c r="H1015" s="54"/>
      <c r="I1015" s="159"/>
      <c r="J1015" s="130">
        <f t="shared" si="252"/>
        <v>141.6</v>
      </c>
      <c r="K1015" s="54"/>
      <c r="L1015" s="95"/>
      <c r="M1015" s="156"/>
      <c r="N1015" s="54">
        <f t="shared" si="253"/>
        <v>0</v>
      </c>
      <c r="O1015" s="54"/>
      <c r="P1015" s="95">
        <f>SUM(J1015:O1015)</f>
        <v>141.6</v>
      </c>
    </row>
    <row r="1016" spans="1:16" s="1" customFormat="1">
      <c r="A1016" s="328"/>
      <c r="B1016" s="4" t="s">
        <v>962</v>
      </c>
      <c r="C1016" s="22">
        <v>881</v>
      </c>
      <c r="D1016" s="42">
        <f>SUM(C1016*0.1)</f>
        <v>88.1</v>
      </c>
      <c r="E1016" s="42">
        <v>7</v>
      </c>
      <c r="F1016" s="42">
        <v>60</v>
      </c>
      <c r="G1016" s="43">
        <f>SUM(D1016:F1017)</f>
        <v>275.10000000000002</v>
      </c>
      <c r="H1016" s="43"/>
      <c r="I1016" s="98"/>
      <c r="J1016" s="153">
        <f t="shared" si="252"/>
        <v>275.10000000000002</v>
      </c>
      <c r="K1016" s="43"/>
      <c r="L1016" s="123"/>
      <c r="M1016" s="112"/>
      <c r="N1016" s="43">
        <f t="shared" si="253"/>
        <v>0</v>
      </c>
      <c r="O1016" s="43"/>
      <c r="P1016" s="123">
        <f>SUM(J1016:O1017)</f>
        <v>275.10000000000002</v>
      </c>
    </row>
    <row r="1017" spans="1:16" s="1" customFormat="1">
      <c r="A1017" s="331"/>
      <c r="B1017" s="57" t="s">
        <v>963</v>
      </c>
      <c r="C1017" s="57">
        <v>1200</v>
      </c>
      <c r="D1017" s="58">
        <f>SUM(C1017*0.1)</f>
        <v>120</v>
      </c>
      <c r="E1017" s="58"/>
      <c r="F1017" s="59"/>
      <c r="G1017" s="59"/>
      <c r="H1017" s="262"/>
      <c r="I1017" s="134"/>
      <c r="J1017" s="171"/>
      <c r="K1017" s="262"/>
      <c r="L1017" s="125"/>
      <c r="M1017" s="117"/>
      <c r="N1017" s="262">
        <f t="shared" si="253"/>
        <v>0</v>
      </c>
      <c r="O1017" s="262"/>
      <c r="P1017" s="125"/>
    </row>
    <row r="1020" spans="1:16" s="1" customFormat="1">
      <c r="B1020" s="22"/>
      <c r="C1020" s="22"/>
      <c r="D1020" s="5"/>
      <c r="E1020" s="5"/>
      <c r="F1020" s="5"/>
      <c r="G1020" s="2"/>
      <c r="H1020" s="2"/>
      <c r="I1020" s="98"/>
      <c r="J1020" s="2"/>
      <c r="K1020" s="2"/>
      <c r="L1020" s="43"/>
      <c r="M1020" s="368"/>
      <c r="N1020" s="2"/>
      <c r="O1020" s="2"/>
      <c r="P1020" s="2"/>
    </row>
    <row r="1021" spans="1:16" s="1" customFormat="1">
      <c r="B1021" s="22"/>
      <c r="C1021" s="22"/>
      <c r="D1021" s="5"/>
      <c r="E1021" s="5"/>
      <c r="F1021" s="5"/>
      <c r="G1021" s="2"/>
      <c r="H1021" s="2"/>
      <c r="I1021" s="369"/>
      <c r="J1021" s="2"/>
      <c r="K1021" s="2"/>
      <c r="L1021" s="43"/>
      <c r="M1021" s="368"/>
      <c r="N1021" s="2"/>
      <c r="O1021" s="2"/>
      <c r="P1021" s="2"/>
    </row>
    <row r="1022" spans="1:16" s="2" customFormat="1">
      <c r="B1022" s="365"/>
      <c r="C1022" s="5"/>
      <c r="D1022" s="5"/>
      <c r="E1022" s="5"/>
      <c r="F1022" s="5"/>
      <c r="G1022" s="5"/>
      <c r="H1022" s="5"/>
      <c r="I1022" s="369"/>
      <c r="J1022" s="5"/>
      <c r="K1022" s="5"/>
      <c r="L1022" s="5"/>
      <c r="M1022" s="368"/>
      <c r="N1022" s="5"/>
      <c r="O1022" s="5"/>
      <c r="P1022" s="5"/>
    </row>
    <row r="1023" spans="1:16" s="1" customFormat="1">
      <c r="B1023" s="22"/>
      <c r="C1023" s="22"/>
      <c r="D1023" s="5"/>
      <c r="E1023" s="5"/>
      <c r="F1023" s="5"/>
      <c r="G1023" s="2"/>
      <c r="H1023" s="2"/>
      <c r="I1023" s="98"/>
      <c r="J1023" s="2"/>
      <c r="K1023" s="2"/>
      <c r="L1023" s="43"/>
      <c r="M1023" s="368"/>
      <c r="N1023" s="2"/>
      <c r="O1023" s="2"/>
      <c r="P1023" s="2"/>
    </row>
    <row r="1024" spans="1:16" s="1" customFormat="1">
      <c r="B1024" s="22"/>
      <c r="C1024" s="22"/>
      <c r="D1024" s="5"/>
      <c r="E1024" s="5"/>
      <c r="F1024" s="5"/>
      <c r="G1024" s="5"/>
      <c r="H1024" s="5"/>
      <c r="I1024" s="98"/>
      <c r="J1024" s="5"/>
      <c r="K1024" s="5"/>
      <c r="L1024" s="5"/>
      <c r="M1024" s="368"/>
      <c r="N1024" s="5"/>
      <c r="O1024" s="5"/>
      <c r="P1024" s="5"/>
    </row>
    <row r="1025" spans="2:16" s="1" customFormat="1">
      <c r="B1025" s="22"/>
      <c r="C1025" s="22"/>
      <c r="D1025" s="5"/>
      <c r="E1025" s="5"/>
      <c r="F1025" s="5"/>
      <c r="G1025" s="2"/>
      <c r="H1025" s="2"/>
      <c r="I1025" s="98"/>
      <c r="J1025" s="2"/>
      <c r="K1025" s="2"/>
      <c r="L1025" s="43"/>
      <c r="M1025" s="368"/>
      <c r="N1025" s="2"/>
      <c r="O1025" s="2"/>
      <c r="P1025" s="2"/>
    </row>
    <row r="1026" spans="2:16">
      <c r="E1026" s="5"/>
      <c r="F1026" s="2"/>
      <c r="G1026" s="2"/>
      <c r="H1026" s="11"/>
      <c r="J1026" s="11"/>
      <c r="K1026" s="11"/>
      <c r="L1026" s="11"/>
      <c r="M1026" s="370"/>
      <c r="N1026" s="11"/>
      <c r="O1026" s="11"/>
    </row>
    <row r="1027" spans="2:16">
      <c r="E1027" s="5"/>
      <c r="F1027" s="2"/>
      <c r="G1027" s="2"/>
      <c r="H1027" s="11"/>
      <c r="J1027" s="11"/>
      <c r="K1027" s="11"/>
      <c r="L1027" s="11"/>
      <c r="M1027" s="370"/>
      <c r="N1027" s="11"/>
      <c r="O1027" s="11"/>
    </row>
    <row r="1028" spans="2:16">
      <c r="E1028" s="5"/>
      <c r="F1028" s="2"/>
      <c r="G1028" s="2"/>
      <c r="H1028" s="11"/>
      <c r="J1028" s="11"/>
      <c r="K1028" s="11"/>
      <c r="L1028" s="11"/>
      <c r="M1028" s="370"/>
      <c r="N1028" s="11"/>
      <c r="O1028" s="11"/>
    </row>
    <row r="1029" spans="2:16">
      <c r="E1029" s="5"/>
      <c r="F1029" s="2"/>
      <c r="G1029" s="2"/>
      <c r="H1029" s="11"/>
      <c r="J1029" s="11"/>
      <c r="K1029" s="11"/>
      <c r="L1029" s="11"/>
      <c r="M1029" s="370"/>
      <c r="N1029" s="11"/>
      <c r="O1029" s="11"/>
    </row>
    <row r="1030" spans="2:16">
      <c r="B1030" s="3"/>
      <c r="D1030" s="7"/>
    </row>
    <row r="1031" spans="2:16">
      <c r="B1031" s="3"/>
      <c r="D1031" s="7"/>
    </row>
    <row r="1032" spans="2:16">
      <c r="B1032" s="3"/>
      <c r="D1032" s="7"/>
    </row>
    <row r="1033" spans="2:16">
      <c r="B1033" s="3"/>
      <c r="D1033" s="7"/>
    </row>
    <row r="1034" spans="2:16">
      <c r="B1034" s="3"/>
      <c r="D1034" s="7"/>
    </row>
    <row r="1035" spans="2:16">
      <c r="B1035" s="3"/>
      <c r="D1035" s="7"/>
    </row>
    <row r="1036" spans="2:16">
      <c r="B1036" s="3"/>
      <c r="D1036" s="7"/>
    </row>
    <row r="1037" spans="2:16">
      <c r="B1037" s="3"/>
      <c r="D1037" s="7"/>
    </row>
    <row r="1038" spans="2:16">
      <c r="B1038" s="3"/>
      <c r="D1038" s="7"/>
    </row>
    <row r="1039" spans="2:16">
      <c r="B1039" s="3"/>
      <c r="D1039" s="7"/>
      <c r="M1039" s="370"/>
      <c r="N1039" s="11"/>
      <c r="O1039" s="11"/>
    </row>
    <row r="1040" spans="2:16">
      <c r="B1040" s="3"/>
      <c r="D1040" s="7"/>
    </row>
    <row r="1041" spans="2:4">
      <c r="B1041" s="3"/>
      <c r="D1041" s="7"/>
    </row>
  </sheetData>
  <mergeCells count="2">
    <mergeCell ref="J3:L3"/>
    <mergeCell ref="M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Taricyna</dc:creator>
  <cp:lastModifiedBy>RAMUTE IR ALBINAS</cp:lastModifiedBy>
  <dcterms:created xsi:type="dcterms:W3CDTF">2015-06-05T18:19:00Z</dcterms:created>
  <dcterms:modified xsi:type="dcterms:W3CDTF">2025-06-25T15:13:53Z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A2E707BED0164594BA0C66A5F254422C_13</vt:lpwstr>
  </property>
  <property fmtid="{D5CDD505-2E9C-101B-9397-08002B2CF9AE}" pid="3" name="KSOProductBuildVer">
    <vt:lpwstr>1033-12.2.0.21546</vt:lpwstr>
  </property>
</Properties>
</file>