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1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<sst xmlns="http://schemas.openxmlformats.org/spreadsheetml/2006/main" count="2494" uniqueCount="993">
  <si>
    <t>SODININKŲ  BENDRIJA  "ĄŽUOLYNAS"</t>
  </si>
  <si>
    <t>0,03% - delspinigiai</t>
  </si>
  <si>
    <t>24,00-nar.m</t>
  </si>
  <si>
    <t>0,17 - tiksl.mok.</t>
  </si>
  <si>
    <t>0,17 - laikinai naud.žemės paslaugų mokestis (LNŽM)</t>
  </si>
  <si>
    <t>skola</t>
  </si>
  <si>
    <t>0,10 - mok. už privatizuotą mišką (PM)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</si>
  <si>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</si>
  <si>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</si>
  <si>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</si>
  <si>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</si>
  <si>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</si>
  <si>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</si>
  <si>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</si>
  <si>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</si>
  <si>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</si>
  <si>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</si>
  <si>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</si>
  <si>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</si>
  <si>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</si>
  <si>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</si>
  <si>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</si>
  <si>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</si>
  <si>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</si>
  <si>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</si>
  <si>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</si>
  <si>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</si>
  <si>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</si>
  <si>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</si>
  <si>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</si>
  <si>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</si>
  <si>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</si>
  <si>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</si>
  <si>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</si>
  <si>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</si>
  <si>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</si>
  <si>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</si>
  <si>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</si>
  <si>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</si>
  <si>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</si>
  <si>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</si>
  <si>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</si>
  <si>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</si>
  <si>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</si>
  <si>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</si>
  <si>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</si>
  <si>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</si>
  <si>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</si>
  <si>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</si>
  <si>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</si>
  <si>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</si>
  <si>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</si>
  <si>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</si>
  <si>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</si>
  <si>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</si>
  <si>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</si>
  <si>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</si>
  <si>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</si>
  <si>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</si>
  <si>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</si>
  <si>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</si>
  <si>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</si>
  <si>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</si>
  <si>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</si>
  <si>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</si>
  <si>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</si>
  <si>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</si>
  <si>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</si>
  <si>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</si>
  <si>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</si>
  <si>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</si>
  <si>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</si>
  <si>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</si>
  <si>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</si>
  <si>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</si>
  <si>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</si>
  <si>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</si>
  <si>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</si>
  <si>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</si>
  <si>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</si>
  <si>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</si>
  <si>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</si>
  <si>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</si>
  <si>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</si>
  <si>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</si>
  <si>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</si>
  <si>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</si>
  <si>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</si>
  <si>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</si>
  <si>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</si>
  <si>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</si>
  <si>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</si>
  <si>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</si>
  <si>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</si>
  <si>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</si>
  <si>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</si>
  <si>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</si>
  <si>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</si>
  <si>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</si>
  <si>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</si>
  <si>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</si>
  <si>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</si>
  <si>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</si>
  <si>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</si>
  <si>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</si>
  <si>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</si>
  <si>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</si>
  <si>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</si>
  <si>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</si>
  <si>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</si>
  <si>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</si>
  <si>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</si>
  <si>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</si>
  <si>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</si>
  <si>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</si>
  <si>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</si>
  <si>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</si>
  <si>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</si>
  <si>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</si>
  <si>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</si>
  <si>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</si>
  <si>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</si>
  <si>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</si>
  <si>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</si>
  <si>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</si>
  <si>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</si>
  <si>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</si>
  <si>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</si>
  <si>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</si>
  <si>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</si>
  <si>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</si>
  <si>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</si>
  <si>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</si>
  <si>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</si>
  <si>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</si>
  <si>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</si>
  <si>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</si>
  <si>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</si>
  <si>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</si>
  <si>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</si>
  <si>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</si>
  <si>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</si>
  <si>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</si>
  <si>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</si>
  <si>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</si>
  <si>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</si>
  <si>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</si>
  <si>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</si>
  <si>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</si>
  <si>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</si>
  <si>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</si>
  <si>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</si>
  <si>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</si>
  <si>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</si>
  <si>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</si>
  <si>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</si>
  <si>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</si>
  <si>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</si>
  <si>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</si>
  <si>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</si>
  <si>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</si>
  <si>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</si>
  <si>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</si>
  <si>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</si>
  <si>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</si>
  <si>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</si>
  <si>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</si>
  <si>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</si>
  <si>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</si>
  <si>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</si>
  <si>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</si>
  <si>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</si>
  <si>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</si>
  <si>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</si>
  <si>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</si>
  <si>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</si>
  <si>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</si>
  <si>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</si>
  <si>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</si>
  <si>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</si>
  <si>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</si>
  <si>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</si>
  <si>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</si>
  <si>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</si>
  <si>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</si>
  <si>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</si>
  <si>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</si>
  <si>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</si>
  <si>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</si>
  <si>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</si>
  <si>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</si>
  <si>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</si>
  <si>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</si>
  <si>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</si>
  <si>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</si>
  <si>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</si>
  <si>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</si>
  <si>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</si>
  <si>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</si>
  <si>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</si>
  <si>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</si>
  <si>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</si>
  <si>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</si>
  <si>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</si>
  <si>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</si>
  <si>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</si>
  <si>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</si>
  <si>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</si>
  <si>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</si>
  <si>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</si>
  <si>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</si>
  <si>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</si>
  <si>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</si>
  <si>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</si>
  <si>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</si>
  <si>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</si>
  <si>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</si>
  <si>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</si>
  <si>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</si>
  <si>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</si>
  <si>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</si>
  <si>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</si>
  <si>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</si>
  <si>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</si>
  <si>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</si>
  <si>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</si>
  <si>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</si>
  <si>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</si>
  <si>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</si>
  <si>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</si>
  <si>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</si>
  <si>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</si>
  <si>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</si>
  <si>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</si>
  <si>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</si>
  <si>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</si>
  <si>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</si>
  <si>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</si>
  <si>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</si>
  <si>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</si>
  <si>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</si>
  <si>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</si>
  <si>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</si>
  <si>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</si>
  <si>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</si>
  <si>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</si>
  <si>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</si>
  <si>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</si>
  <si>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</si>
  <si>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</si>
  <si>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</si>
  <si>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</si>
  <si>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</si>
  <si>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</si>
  <si>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</si>
  <si>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</si>
  <si>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</si>
  <si>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</si>
  <si>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</si>
  <si>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</si>
  <si>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</si>
  <si>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</si>
  <si>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</si>
  <si>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</si>
  <si>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</si>
  <si>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</si>
  <si>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</si>
  <si>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</si>
  <si>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</si>
  <si>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</si>
  <si>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</si>
  <si>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</si>
  <si>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</si>
  <si>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</si>
  <si>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</si>
  <si>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</si>
  <si>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</si>
  <si>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</si>
  <si>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</si>
  <si>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</si>
  <si>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</si>
  <si>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</si>
  <si>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</si>
  <si>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</si>
  <si>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</si>
  <si>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</si>
  <si>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</si>
  <si>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</si>
  <si>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</si>
  <si>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</si>
  <si>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</si>
  <si>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</si>
  <si>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</si>
  <si>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</si>
  <si>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</si>
  <si>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</si>
  <si>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</si>
  <si>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</si>
  <si>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</si>
  <si>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</si>
  <si>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</si>
  <si>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</si>
  <si>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</si>
  <si>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</si>
  <si>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</si>
  <si>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</si>
  <si>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</si>
  <si>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</si>
  <si>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</si>
  <si>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</si>
  <si>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</si>
  <si>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</si>
  <si>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</si>
  <si>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</si>
  <si>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</si>
  <si>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</si>
  <si>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</si>
  <si>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</si>
  <si>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</si>
  <si>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</si>
  <si>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</si>
  <si>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</si>
  <si>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</si>
  <si>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</si>
  <si>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</si>
  <si>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</si>
  <si>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</si>
  <si>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</si>
  <si>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</si>
  <si>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</si>
  <si>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</si>
  <si>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</si>
  <si>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</si>
  <si>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</si>
  <si>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</si>
  <si>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</si>
  <si>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</si>
  <si>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</si>
  <si>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</si>
  <si>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</si>
  <si>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</si>
  <si>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</si>
  <si>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</si>
  <si>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</si>
  <si>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</si>
  <si>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</si>
  <si>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</si>
  <si>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</si>
  <si>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</si>
  <si>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</si>
  <si>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</si>
  <si>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</si>
  <si>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</si>
  <si>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</si>
  <si>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</si>
  <si>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</si>
  <si>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</si>
  <si>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</si>
  <si>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</si>
  <si>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</si>
  <si>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</si>
  <si>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</si>
  <si>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</si>
  <si>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</si>
  <si>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</si>
  <si>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</si>
  <si>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</si>
  <si>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</si>
  <si>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</si>
  <si>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</si>
  <si>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</si>
  <si>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</si>
  <si>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</si>
  <si>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</si>
  <si>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</si>
  <si>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</si>
  <si>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</si>
  <si>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</si>
  <si>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</si>
  <si>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</si>
  <si>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</si>
  <si>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</si>
  <si>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</si>
  <si>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</si>
  <si>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</si>
  <si>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</si>
  <si>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</si>
  <si>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</si>
  <si>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</si>
  <si>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</si>
  <si>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</si>
  <si>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</si>
  <si>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</si>
  <si>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</si>
  <si>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</si>
  <si>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</si>
  <si>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</si>
  <si>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</si>
  <si>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</si>
  <si>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</si>
  <si>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</si>
  <si>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</si>
  <si>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</si>
  <si>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</si>
  <si>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</si>
  <si>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</si>
  <si>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</si>
  <si>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</si>
  <si>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</si>
  <si>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</si>
  <si>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</si>
  <si>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</si>
  <si>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</si>
  <si>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</si>
  <si>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</si>
  <si>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</si>
  <si>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</si>
  <si>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</si>
  <si>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</si>
  <si>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</si>
  <si>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</si>
  <si>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</si>
  <si>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</si>
  <si>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</si>
  <si>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</si>
  <si>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</si>
  <si>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</si>
  <si>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</si>
  <si>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</si>
  <si>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</si>
  <si>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</si>
  <si>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</si>
  <si>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</si>
  <si>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</si>
  <si>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</si>
  <si>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</si>
  <si>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</si>
  <si>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</si>
  <si>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</si>
  <si>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</si>
  <si>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</si>
  <si>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</si>
  <si>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</si>
  <si>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</si>
  <si>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</si>
  <si>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</si>
  <si>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</si>
  <si>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</si>
  <si>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</si>
  <si>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</si>
  <si>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</si>
  <si>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</si>
  <si>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</si>
  <si>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</si>
  <si>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</si>
  <si>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</si>
  <si>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</si>
  <si>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</si>
  <si>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</si>
  <si>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</si>
  <si>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</si>
  <si>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</si>
  <si>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</si>
  <si>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</si>
  <si>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</si>
  <si>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</si>
  <si>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</si>
  <si>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</si>
  <si>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</si>
  <si>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</si>
  <si>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</si>
  <si>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</si>
  <si>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</si>
  <si>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</si>
  <si>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</si>
  <si>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</si>
  <si>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</si>
  <si>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</si>
  <si>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</si>
  <si>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</si>
  <si>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</si>
  <si>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</si>
  <si>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</si>
  <si>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</si>
  <si>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</si>
  <si>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</si>
  <si>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</si>
  <si>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</si>
  <si>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</si>
  <si>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</si>
  <si>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</si>
  <si>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</si>
  <si>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</si>
  <si>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</si>
  <si>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</si>
  <si>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</si>
  <si>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</si>
  <si>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</si>
  <si>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</si>
  <si>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</si>
  <si>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</si>
  <si>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</si>
  <si>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</si>
  <si>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</si>
  <si>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</si>
  <si>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</si>
  <si>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</si>
  <si>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</si>
  <si>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</si>
  <si>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</si>
  <si>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</si>
  <si>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</si>
  <si>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</si>
  <si>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</si>
  <si>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</si>
  <si>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</si>
  <si>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</si>
  <si>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</si>
  <si>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</si>
  <si>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</si>
  <si>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</si>
  <si>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</si>
  <si>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</si>
  <si>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</si>
  <si>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</si>
  <si>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</si>
  <si>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</si>
  <si>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</si>
  <si>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</si>
  <si>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</si>
  <si>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</si>
  <si>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</si>
  <si>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</si>
  <si>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</si>
  <si>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</si>
  <si>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</si>
  <si>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</si>
  <si>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</si>
  <si>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</si>
  <si>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</si>
  <si>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</si>
  <si>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</si>
  <si>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</si>
  <si>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</si>
  <si>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</si>
  <si>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</si>
  <si>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</si>
  <si>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</si>
  <si>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</si>
  <si>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</si>
  <si>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</si>
  <si>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</si>
  <si>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</si>
  <si>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</si>
  <si>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</si>
  <si>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</si>
  <si>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</si>
  <si>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</si>
  <si>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</si>
  <si>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</si>
  <si>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</si>
  <si>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</si>
  <si>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</si>
  <si>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</si>
  <si>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</si>
  <si>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</si>
  <si>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</si>
  <si>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</si>
  <si>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</si>
  <si>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</si>
  <si>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</si>
  <si>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</si>
  <si>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</si>
  <si>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</si>
  <si>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</si>
  <si>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</si>
  <si>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</si>
  <si>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</si>
  <si>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</si>
  <si>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</si>
  <si>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</si>
  <si>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</si>
  <si>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</si>
  <si>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</si>
  <si>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</si>
  <si>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</si>
  <si>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</si>
  <si>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</si>
  <si>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</si>
  <si>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</si>
  <si>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</si>
  <si>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</si>
  <si>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</si>
  <si>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</si>
  <si>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</si>
  <si>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</si>
  <si>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</si>
  <si>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</si>
  <si>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</si>
  <si>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</si>
  <si>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</si>
  <si>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</si>
  <si>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</si>
  <si>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</si>
  <si>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</si>
  <si>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</si>
  <si>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</si>
  <si>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</si>
  <si>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</si>
  <si>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</si>
  <si>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</si>
  <si>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</si>
  <si>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</si>
  <si>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</si>
  <si>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</si>
  <si>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</si>
  <si>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</si>
  <si>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</si>
  <si>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</si>
  <si>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</si>
  <si>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</si>
  <si>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</si>
  <si>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</si>
  <si>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</si>
  <si>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</si>
  <si>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</si>
  <si>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</si>
  <si>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</si>
  <si>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</si>
  <si>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</si>
  <si>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</si>
  <si>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</si>
  <si>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</si>
  <si>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</si>
  <si>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</si>
  <si>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</si>
  <si>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</si>
  <si>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</si>
  <si>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</si>
  <si>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</si>
  <si>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</si>
  <si>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</si>
  <si>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</si>
  <si>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</si>
  <si>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</si>
  <si>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</si>
  <si>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</si>
  <si>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</si>
  <si>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</si>
  <si>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</si>
  <si>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</si>
  <si>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</si>
  <si>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</si>
  <si>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</si>
  <si>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</si>
  <si>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</si>
  <si>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</si>
  <si>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</si>
  <si>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</si>
  <si>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</si>
  <si>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</si>
  <si>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</si>
  <si>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</si>
  <si>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</si>
  <si>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</si>
  <si>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</si>
  <si>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</si>
  <si>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</si>
  <si>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</si>
  <si>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</si>
  <si>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</si>
  <si>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</si>
  <si>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</si>
  <si>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</si>
  <si>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</si>
  <si>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</si>
  <si>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</si>
  <si>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</si>
  <si>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</si>
  <si>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</si>
  <si>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</si>
  <si>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</si>
  <si>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</si>
  <si>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</si>
  <si>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</si>
  <si>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</si>
  <si>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</si>
  <si>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</si>
  <si>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</si>
  <si>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</si>
  <si>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</si>
  <si>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</si>
  <si>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</si>
  <si>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</si>
  <si>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</si>
  <si>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</si>
  <si>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</si>
  <si>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</si>
  <si>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</si>
  <si>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</si>
  <si>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</si>
  <si>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</si>
  <si>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</si>
  <si>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</si>
  <si>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</si>
  <si>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</si>
  <si>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</si>
  <si>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</si>
  <si>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</si>
  <si>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</si>
  <si>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</si>
  <si>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</si>
  <si>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</si>
  <si>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</si>
  <si>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</si>
  <si>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</si>
  <si>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</si>
  <si>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</si>
  <si>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</si>
  <si>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</si>
  <si>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</si>
  <si>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</si>
  <si>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</si>
  <si>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</si>
  <si>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</si>
  <si>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</si>
  <si>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</si>
  <si>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</si>
  <si>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</si>
  <si>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</si>
  <si>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</si>
  <si>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</si>
  <si>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</si>
  <si>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</si>
  <si>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</si>
  <si>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</si>
  <si>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</si>
  <si>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</si>
  <si>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</si>
  <si>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</si>
  <si>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</si>
  <si>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</si>
  <si>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</si>
  <si>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</si>
  <si>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</si>
  <si>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</si>
  <si>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</si>
  <si>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</si>
  <si>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</si>
  <si>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</si>
  <si>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</si>
  <si>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</si>
  <si>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</si>
  <si>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</si>
  <si>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</si>
  <si>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</si>
  <si>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</si>
  <si>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</si>
  <si>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</si>
  <si>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</si>
  <si>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</si>
  <si>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</si>
  <si>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</si>
  <si>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</si>
  <si>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</si>
  <si>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</si>
  <si>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</si>
  <si>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</si>
  <si>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</si>
  <si>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</si>
  <si>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</si>
  <si>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</si>
  <si>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</si>
  <si>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</si>
  <si>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</si>
  <si>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</si>
  <si>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</si>
  <si>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</si>
  <si>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</si>
  <si>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</si>
  <si>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</si>
  <si>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</si>
  <si>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</si>
  <si>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</si>
  <si>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</si>
  <si>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</si>
  <si>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</si>
  <si>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</si>
  <si>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</si>
  <si>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</si>
  <si>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</si>
  <si>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</si>
  <si>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</si>
  <si>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</si>
  <si>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</si>
  <si>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</si>
  <si>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</si>
  <si>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</si>
  <si>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</si>
  <si>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</si>
  <si>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</si>
  <si>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</si>
  <si>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</si>
  <si>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</si>
  <si>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</si>
  <si>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</si>
  <si>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</si>
  <si>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</si>
  <si>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</si>
  <si>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</si>
  <si>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</si>
  <si>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</si>
  <si>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</si>
  <si>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</si>
  <si>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</si>
  <si>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</si>
  <si>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</si>
  <si>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</si>
  <si>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</si>
  <si>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</si>
  <si>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</si>
  <si>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</si>
  <si>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</si>
  <si>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</si>
  <si>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</si>
  <si>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</si>
  <si>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</si>
  <si>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</si>
  <si>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</si>
  <si>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</si>
  <si>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</si>
  <si>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</si>
  <si>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</si>
  <si>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</si>
  <si>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</si>
  <si>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</si>
  <si>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</si>
  <si>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</si>
  <si>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</si>
  <si>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</si>
  <si>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</si>
  <si>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</si>
  <si>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</si>
  <si>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</si>
  <si>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</si>
  <si>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</si>
  <si>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</si>
  <si>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</si>
  <si>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</si>
  <si>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</si>
  <si>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</si>
  <si>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</si>
  <si>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</si>
  <si>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</si>
  <si>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</si>
  <si>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</si>
  <si>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</si>
  <si>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</si>
  <si>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</si>
  <si>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</si>
  <si>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</si>
  <si>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</si>
  <si>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</si>
  <si>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</si>
  <si>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</si>
  <si>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</si>
  <si>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</si>
  <si>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</si>
  <si>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</si>
  <si>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</si>
  <si>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</si>
  <si>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</si>
  <si>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</si>
  <si>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</si>
  <si>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</si>
  <si>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</si>
  <si>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</si>
  <si>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</si>
  <si>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</si>
  <si>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</si>
  <si>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</si>
  <si>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</si>
  <si>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</si>
  <si>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</si>
  <si>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</si>
  <si>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</si>
  <si>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</si>
  <si>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</si>
  <si>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</si>
  <si>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</si>
  <si>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</si>
  <si>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</si>
  <si>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</si>
  <si>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</si>
  <si>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</si>
  <si>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grąžinimas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</si>
  <si>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</si>
  <si>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</si>
  <si>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</si>
  <si>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</si>
  <si>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</si>
  <si>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</si>
  <si>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</si>
  <si>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</si>
  <si>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</si>
  <si>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</si>
  <si>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</si>
  <si>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</si>
  <si>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</si>
  <si>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</si>
  <si>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</si>
  <si>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</si>
  <si>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</si>
  <si>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</si>
  <si>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</si>
  <si>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</si>
  <si>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</si>
  <si>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</si>
  <si>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</si>
  <si>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</si>
  <si>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</si>
  <si>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</si>
  <si>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</si>
  <si>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</si>
  <si>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</si>
  <si>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</si>
  <si>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</si>
  <si>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</si>
  <si>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</si>
  <si>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</si>
  <si>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</si>
  <si>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</si>
  <si>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</si>
  <si>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</si>
  <si>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</si>
  <si>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</si>
  <si>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</si>
  <si>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</si>
  <si>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</si>
  <si>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</si>
  <si>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</si>
  <si>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</si>
  <si>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</si>
  <si>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</si>
  <si>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</si>
  <si>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</si>
  <si>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</si>
  <si>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</si>
  <si>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</si>
  <si>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</si>
  <si>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Sklypo Nr.</t>
  </si>
  <si>
    <t>8-029,8-030</t>
  </si>
  <si>
    <t>4-053A</t>
  </si>
  <si>
    <t xml:space="preserve">Žyminis mok.už bylos nagrinėjimą kreditoriui </t>
  </si>
  <si>
    <t>Palukanos</t>
  </si>
  <si>
    <t>MOKESČIAI už 2014 m.</t>
  </si>
  <si>
    <t>nuo 2014-07-01</t>
  </si>
  <si>
    <t>Tiksl.mok. 2014 m.</t>
  </si>
  <si>
    <t>Likut.2014 m.</t>
  </si>
  <si>
    <t>Delsp.2014 m.</t>
  </si>
  <si>
    <t>Skola arba permoka iki 2014 m.</t>
  </si>
  <si>
    <t>Delspinigiai iki 2014 m.</t>
  </si>
  <si>
    <t>st.mok</t>
  </si>
  <si>
    <t>kelių f.mok.</t>
  </si>
  <si>
    <t>korekcija 2014 m.</t>
  </si>
  <si>
    <t>perm.grąžinimas</t>
  </si>
  <si>
    <t>korekcija 2014</t>
  </si>
  <si>
    <t>skolos 3-219 užsk.</t>
  </si>
  <si>
    <t>perm.3-224 užsk.</t>
  </si>
  <si>
    <t>?</t>
  </si>
  <si>
    <t>Viso mokėti, Lt</t>
  </si>
  <si>
    <t>Viso mokėti, Eur</t>
  </si>
  <si>
    <t>24-11.14</t>
  </si>
  <si>
    <t>1 Eur = 3.4528 Lt</t>
  </si>
  <si>
    <t>nuo 2015-07-01</t>
  </si>
  <si>
    <t>7,00-nar.m</t>
  </si>
  <si>
    <t>0,055 - tiksl.mok.</t>
  </si>
  <si>
    <t>2015 m.</t>
  </si>
  <si>
    <t>Eur</t>
  </si>
  <si>
    <t>0,03 - mok. už privatizuotą mišką (PM)</t>
  </si>
  <si>
    <t>Skl.Nr.</t>
  </si>
  <si>
    <t>Tiksl.mok. 2015</t>
  </si>
  <si>
    <t>Likut.2015</t>
  </si>
  <si>
    <t>Skola/perm. iki 2015m.</t>
  </si>
  <si>
    <t>Delspinigiai iki 2015</t>
  </si>
  <si>
    <t xml:space="preserve"> 4-053A</t>
  </si>
  <si>
    <t>keių f.m.</t>
  </si>
  <si>
    <t xml:space="preserve">Delsp.2015 m. skola arba permoka </t>
  </si>
  <si>
    <t>0,055 - laikinai naud.žemės paslaugų mokestis (LNŽM)</t>
  </si>
  <si>
    <t>korekcija</t>
  </si>
  <si>
    <t>7,00 st.mok.</t>
  </si>
  <si>
    <t>ventilis</t>
  </si>
  <si>
    <t>perm.užsk.(3-224)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</si>
</sst>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mm/yyyy"/>
    <numFmt numFmtId="189" formatCode="[$-809]dd\ mmmm\ yyyy"/>
    <numFmt numFmtId="190" formatCode="[$-427]yyyy\ &quot;m.&quot;\ mmmm\ d\ &quot;d.&quot;"/>
    <numFmt numFmtId="191" formatCode="_-* #,##0_р_._-;\-* #,##0_р_._-;_-* &quot;-&quot;??_р_._-;_-@_-"/>
    <numFmt numFmtId="192" formatCode="mmm\-yyyy"/>
    <numFmt numFmtId="193" formatCode="_-* #,##0.0000_-;\-* #,##0.0000_-;_-* &quot;-&quot;????_-;_-@_-"/>
    <numFmt numFmtId="194" formatCode="[$-FC19]d\ mmmm\ yyyy\ &quot;г.&quot;"/>
    <numFmt numFmtId="195" formatCode="#,##0.00&quot;р.&quot;"/>
  </numFmts>
  <fonts count="49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4" applyNumberFormat="0" applyAlignment="0" applyProtection="0"/>
    <xf numFmtId="0" fontId="42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179" fontId="3" fillId="33" borderId="0" xfId="44" applyFont="1" applyFill="1" applyAlignment="1">
      <alignment horizontal="center"/>
    </xf>
    <xf numFmtId="179" fontId="3" fillId="33" borderId="0" xfId="44" applyFont="1" applyFill="1" applyAlignment="1">
      <alignment horizontal="left"/>
    </xf>
    <xf numFmtId="179" fontId="3" fillId="33" borderId="0" xfId="44" applyFont="1" applyFill="1" applyAlignment="1">
      <alignment/>
    </xf>
    <xf numFmtId="14" fontId="3" fillId="33" borderId="0" xfId="0" applyNumberFormat="1" applyFont="1" applyFill="1" applyAlignment="1">
      <alignment horizontal="center"/>
    </xf>
    <xf numFmtId="179" fontId="3" fillId="0" borderId="0" xfId="44" applyFont="1" applyFill="1" applyAlignment="1">
      <alignment/>
    </xf>
    <xf numFmtId="179" fontId="4" fillId="3" borderId="12" xfId="44" applyFont="1" applyFill="1" applyBorder="1" applyAlignment="1">
      <alignment/>
    </xf>
    <xf numFmtId="179" fontId="4" fillId="0" borderId="11" xfId="44" applyFont="1" applyFill="1" applyBorder="1" applyAlignment="1">
      <alignment/>
    </xf>
    <xf numFmtId="179" fontId="4" fillId="0" borderId="0" xfId="44" applyFont="1" applyFill="1" applyBorder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9" fontId="5" fillId="0" borderId="0" xfId="44" applyFont="1" applyFill="1" applyAlignment="1">
      <alignment horizontal="center"/>
    </xf>
    <xf numFmtId="179" fontId="5" fillId="0" borderId="0" xfId="44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44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79" fontId="5" fillId="0" borderId="13" xfId="44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9" fontId="3" fillId="0" borderId="15" xfId="44" applyFont="1" applyFill="1" applyBorder="1" applyAlignment="1">
      <alignment horizontal="center"/>
    </xf>
    <xf numFmtId="179" fontId="3" fillId="0" borderId="15" xfId="44" applyFont="1" applyFill="1" applyBorder="1" applyAlignment="1">
      <alignment/>
    </xf>
    <xf numFmtId="14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179" fontId="3" fillId="3" borderId="10" xfId="44" applyFont="1" applyFill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179" fontId="3" fillId="0" borderId="0" xfId="44" applyFont="1" applyFill="1" applyBorder="1" applyAlignment="1">
      <alignment/>
    </xf>
    <xf numFmtId="179" fontId="3" fillId="5" borderId="0" xfId="44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79" fontId="3" fillId="0" borderId="17" xfId="44" applyFont="1" applyFill="1" applyBorder="1" applyAlignment="1">
      <alignment horizontal="center"/>
    </xf>
    <xf numFmtId="179" fontId="3" fillId="0" borderId="17" xfId="44" applyFont="1" applyFill="1" applyBorder="1" applyAlignment="1">
      <alignment/>
    </xf>
    <xf numFmtId="179" fontId="3" fillId="5" borderId="17" xfId="44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0" xfId="44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79" fontId="3" fillId="3" borderId="0" xfId="44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179" fontId="3" fillId="3" borderId="17" xfId="44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179" fontId="3" fillId="5" borderId="10" xfId="44" applyFont="1" applyFill="1" applyBorder="1" applyAlignment="1">
      <alignment/>
    </xf>
    <xf numFmtId="179" fontId="3" fillId="0" borderId="10" xfId="44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44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79" fontId="3" fillId="3" borderId="15" xfId="44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79" fontId="3" fillId="5" borderId="15" xfId="44" applyFont="1" applyFill="1" applyBorder="1" applyAlignment="1">
      <alignment/>
    </xf>
    <xf numFmtId="179" fontId="3" fillId="5" borderId="13" xfId="44" applyFont="1" applyFill="1" applyBorder="1" applyAlignment="1">
      <alignment/>
    </xf>
    <xf numFmtId="0" fontId="3" fillId="5" borderId="19" xfId="0" applyFont="1" applyFill="1" applyBorder="1" applyAlignment="1">
      <alignment horizontal="center"/>
    </xf>
    <xf numFmtId="179" fontId="3" fillId="5" borderId="20" xfId="44" applyFont="1" applyFill="1" applyBorder="1" applyAlignment="1">
      <alignment/>
    </xf>
    <xf numFmtId="179" fontId="3" fillId="5" borderId="19" xfId="44" applyFont="1" applyFill="1" applyBorder="1" applyAlignment="1">
      <alignment/>
    </xf>
    <xf numFmtId="14" fontId="3" fillId="0" borderId="21" xfId="0" applyNumberFormat="1" applyFont="1" applyFill="1" applyBorder="1" applyAlignment="1">
      <alignment horizontal="center"/>
    </xf>
    <xf numFmtId="179" fontId="3" fillId="3" borderId="11" xfId="44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79" fontId="3" fillId="5" borderId="22" xfId="44" applyFont="1" applyFill="1" applyBorder="1" applyAlignment="1">
      <alignment/>
    </xf>
    <xf numFmtId="179" fontId="3" fillId="5" borderId="14" xfId="44" applyFont="1" applyFill="1" applyBorder="1" applyAlignment="1">
      <alignment/>
    </xf>
    <xf numFmtId="179" fontId="3" fillId="3" borderId="23" xfId="44" applyFont="1" applyFill="1" applyBorder="1" applyAlignment="1">
      <alignment/>
    </xf>
    <xf numFmtId="179" fontId="3" fillId="3" borderId="16" xfId="44" applyFont="1" applyFill="1" applyBorder="1" applyAlignment="1">
      <alignment/>
    </xf>
    <xf numFmtId="0" fontId="3" fillId="0" borderId="0" xfId="0" applyFont="1" applyFill="1" applyAlignment="1">
      <alignment horizontal="center"/>
    </xf>
    <xf numFmtId="179" fontId="3" fillId="0" borderId="0" xfId="4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3" fillId="3" borderId="24" xfId="44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79" fontId="3" fillId="4" borderId="15" xfId="44" applyFont="1" applyFill="1" applyBorder="1" applyAlignment="1">
      <alignment horizontal="center"/>
    </xf>
    <xf numFmtId="179" fontId="3" fillId="4" borderId="15" xfId="44" applyFont="1" applyFill="1" applyBorder="1" applyAlignment="1">
      <alignment/>
    </xf>
    <xf numFmtId="14" fontId="3" fillId="4" borderId="15" xfId="0" applyNumberFormat="1" applyFont="1" applyFill="1" applyBorder="1" applyAlignment="1">
      <alignment horizontal="center"/>
    </xf>
    <xf numFmtId="179" fontId="3" fillId="4" borderId="14" xfId="44" applyFont="1" applyFill="1" applyBorder="1" applyAlignment="1">
      <alignment/>
    </xf>
    <xf numFmtId="179" fontId="3" fillId="4" borderId="13" xfId="44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79" fontId="3" fillId="4" borderId="17" xfId="44" applyFont="1" applyFill="1" applyBorder="1" applyAlignment="1">
      <alignment horizontal="center"/>
    </xf>
    <xf numFmtId="179" fontId="3" fillId="4" borderId="17" xfId="44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179" fontId="3" fillId="4" borderId="19" xfId="44" applyFont="1" applyFill="1" applyBorder="1" applyAlignment="1">
      <alignment/>
    </xf>
    <xf numFmtId="179" fontId="3" fillId="4" borderId="20" xfId="44" applyFont="1" applyFill="1" applyBorder="1" applyAlignment="1">
      <alignment/>
    </xf>
    <xf numFmtId="14" fontId="3" fillId="4" borderId="16" xfId="0" applyNumberFormat="1" applyFont="1" applyFill="1" applyBorder="1" applyAlignment="1">
      <alignment horizontal="center"/>
    </xf>
    <xf numFmtId="179" fontId="3" fillId="4" borderId="22" xfId="44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79" fontId="3" fillId="4" borderId="10" xfId="44" applyFont="1" applyFill="1" applyBorder="1" applyAlignment="1">
      <alignment horizontal="center"/>
    </xf>
    <xf numFmtId="179" fontId="3" fillId="4" borderId="10" xfId="44" applyFont="1" applyFill="1" applyBorder="1" applyAlignment="1">
      <alignment/>
    </xf>
    <xf numFmtId="14" fontId="3" fillId="4" borderId="10" xfId="0" applyNumberFormat="1" applyFont="1" applyFill="1" applyBorder="1" applyAlignment="1">
      <alignment horizontal="center"/>
    </xf>
    <xf numFmtId="179" fontId="3" fillId="4" borderId="12" xfId="44" applyFont="1" applyFill="1" applyBorder="1" applyAlignment="1">
      <alignment/>
    </xf>
    <xf numFmtId="179" fontId="3" fillId="4" borderId="0" xfId="44" applyFont="1" applyFill="1" applyBorder="1" applyAlignment="1">
      <alignment horizontal="center"/>
    </xf>
    <xf numFmtId="14" fontId="3" fillId="4" borderId="23" xfId="0" applyNumberFormat="1" applyFont="1" applyFill="1" applyBorder="1" applyAlignment="1">
      <alignment horizontal="center"/>
    </xf>
    <xf numFmtId="14" fontId="3" fillId="4" borderId="11" xfId="0" applyNumberFormat="1" applyFont="1" applyFill="1" applyBorder="1" applyAlignment="1">
      <alignment horizontal="center"/>
    </xf>
    <xf numFmtId="179" fontId="3" fillId="4" borderId="18" xfId="44" applyFont="1" applyFill="1" applyBorder="1" applyAlignment="1">
      <alignment/>
    </xf>
    <xf numFmtId="179" fontId="3" fillId="4" borderId="0" xfId="44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179" fontId="3" fillId="4" borderId="16" xfId="44" applyFont="1" applyFill="1" applyBorder="1" applyAlignment="1">
      <alignment/>
    </xf>
    <xf numFmtId="179" fontId="3" fillId="4" borderId="11" xfId="44" applyFont="1" applyFill="1" applyBorder="1" applyAlignment="1">
      <alignment/>
    </xf>
    <xf numFmtId="2" fontId="5" fillId="0" borderId="17" xfId="0" applyNumberFormat="1" applyFont="1" applyFill="1" applyBorder="1" applyAlignment="1">
      <alignment horizontal="center"/>
    </xf>
    <xf numFmtId="179" fontId="4" fillId="5" borderId="10" xfId="44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3" fillId="4" borderId="21" xfId="0" applyNumberFormat="1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179" fontId="3" fillId="4" borderId="23" xfId="44" applyFont="1" applyFill="1" applyBorder="1" applyAlignment="1">
      <alignment/>
    </xf>
    <xf numFmtId="179" fontId="3" fillId="5" borderId="16" xfId="44" applyFont="1" applyFill="1" applyBorder="1" applyAlignment="1">
      <alignment/>
    </xf>
    <xf numFmtId="179" fontId="3" fillId="5" borderId="21" xfId="44" applyFont="1" applyFill="1" applyBorder="1" applyAlignment="1">
      <alignment/>
    </xf>
    <xf numFmtId="179" fontId="3" fillId="5" borderId="23" xfId="44" applyFont="1" applyFill="1" applyBorder="1" applyAlignment="1">
      <alignment/>
    </xf>
    <xf numFmtId="179" fontId="3" fillId="4" borderId="21" xfId="44" applyFont="1" applyFill="1" applyBorder="1" applyAlignment="1">
      <alignment/>
    </xf>
    <xf numFmtId="179" fontId="3" fillId="5" borderId="18" xfId="44" applyFont="1" applyFill="1" applyBorder="1" applyAlignment="1">
      <alignment/>
    </xf>
    <xf numFmtId="179" fontId="3" fillId="4" borderId="24" xfId="44" applyFont="1" applyFill="1" applyBorder="1" applyAlignment="1">
      <alignment/>
    </xf>
    <xf numFmtId="179" fontId="3" fillId="5" borderId="12" xfId="44" applyFont="1" applyFill="1" applyBorder="1" applyAlignment="1">
      <alignment/>
    </xf>
    <xf numFmtId="179" fontId="3" fillId="4" borderId="16" xfId="44" applyFont="1" applyFill="1" applyBorder="1" applyAlignment="1">
      <alignment horizontal="center"/>
    </xf>
    <xf numFmtId="179" fontId="3" fillId="4" borderId="23" xfId="44" applyFont="1" applyFill="1" applyBorder="1" applyAlignment="1">
      <alignment horizontal="center"/>
    </xf>
    <xf numFmtId="179" fontId="3" fillId="5" borderId="24" xfId="44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3" fillId="5" borderId="11" xfId="44" applyFont="1" applyFill="1" applyBorder="1" applyAlignment="1">
      <alignment/>
    </xf>
    <xf numFmtId="179" fontId="3" fillId="3" borderId="13" xfId="44" applyFont="1" applyFill="1" applyBorder="1" applyAlignment="1">
      <alignment/>
    </xf>
    <xf numFmtId="179" fontId="3" fillId="3" borderId="14" xfId="44" applyFont="1" applyFill="1" applyBorder="1" applyAlignment="1">
      <alignment/>
    </xf>
    <xf numFmtId="179" fontId="3" fillId="3" borderId="20" xfId="44" applyFont="1" applyFill="1" applyBorder="1" applyAlignment="1">
      <alignment/>
    </xf>
    <xf numFmtId="179" fontId="3" fillId="3" borderId="12" xfId="44" applyFont="1" applyFill="1" applyBorder="1" applyAlignment="1">
      <alignment/>
    </xf>
    <xf numFmtId="179" fontId="3" fillId="3" borderId="19" xfId="44" applyFont="1" applyFill="1" applyBorder="1" applyAlignment="1">
      <alignment/>
    </xf>
    <xf numFmtId="179" fontId="3" fillId="3" borderId="18" xfId="44" applyFont="1" applyFill="1" applyBorder="1" applyAlignment="1">
      <alignment/>
    </xf>
    <xf numFmtId="179" fontId="3" fillId="3" borderId="21" xfId="44" applyFont="1" applyFill="1" applyBorder="1" applyAlignment="1">
      <alignment/>
    </xf>
    <xf numFmtId="17" fontId="3" fillId="4" borderId="14" xfId="0" applyNumberFormat="1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179" fontId="3" fillId="3" borderId="22" xfId="44" applyFont="1" applyFill="1" applyBorder="1" applyAlignment="1">
      <alignment/>
    </xf>
    <xf numFmtId="179" fontId="3" fillId="4" borderId="21" xfId="44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79" fontId="3" fillId="4" borderId="11" xfId="44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4" borderId="0" xfId="0" applyFont="1" applyFill="1" applyBorder="1" applyAlignment="1">
      <alignment horizontal="center"/>
    </xf>
    <xf numFmtId="179" fontId="2" fillId="0" borderId="17" xfId="44" applyFont="1" applyFill="1" applyBorder="1" applyAlignment="1">
      <alignment/>
    </xf>
    <xf numFmtId="14" fontId="3" fillId="4" borderId="17" xfId="44" applyNumberFormat="1" applyFont="1" applyFill="1" applyBorder="1" applyAlignment="1">
      <alignment horizontal="center"/>
    </xf>
    <xf numFmtId="179" fontId="5" fillId="3" borderId="13" xfId="44" applyFont="1" applyFill="1" applyBorder="1" applyAlignment="1">
      <alignment horizontal="center"/>
    </xf>
    <xf numFmtId="179" fontId="5" fillId="0" borderId="13" xfId="44" applyFont="1" applyFill="1" applyBorder="1" applyAlignment="1">
      <alignment/>
    </xf>
    <xf numFmtId="179" fontId="6" fillId="0" borderId="24" xfId="44" applyFont="1" applyFill="1" applyBorder="1" applyAlignment="1">
      <alignment/>
    </xf>
    <xf numFmtId="179" fontId="7" fillId="4" borderId="0" xfId="44" applyFont="1" applyFill="1" applyBorder="1" applyAlignment="1">
      <alignment/>
    </xf>
    <xf numFmtId="179" fontId="7" fillId="4" borderId="21" xfId="44" applyFont="1" applyFill="1" applyBorder="1" applyAlignment="1">
      <alignment/>
    </xf>
    <xf numFmtId="14" fontId="3" fillId="4" borderId="15" xfId="44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14" fontId="11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79" fontId="3" fillId="3" borderId="10" xfId="44" applyFont="1" applyFill="1" applyBorder="1" applyAlignment="1">
      <alignment horizontal="center"/>
    </xf>
    <xf numFmtId="14" fontId="3" fillId="4" borderId="10" xfId="44" applyNumberFormat="1" applyFont="1" applyFill="1" applyBorder="1" applyAlignment="1">
      <alignment horizontal="center"/>
    </xf>
    <xf numFmtId="14" fontId="3" fillId="4" borderId="0" xfId="44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14" fontId="3" fillId="4" borderId="17" xfId="0" applyNumberFormat="1" applyFont="1" applyFill="1" applyBorder="1" applyAlignment="1">
      <alignment/>
    </xf>
    <xf numFmtId="187" fontId="3" fillId="5" borderId="13" xfId="0" applyNumberFormat="1" applyFont="1" applyFill="1" applyBorder="1" applyAlignment="1">
      <alignment/>
    </xf>
    <xf numFmtId="0" fontId="3" fillId="5" borderId="20" xfId="0" applyFont="1" applyFill="1" applyBorder="1" applyAlignment="1">
      <alignment/>
    </xf>
    <xf numFmtId="187" fontId="3" fillId="3" borderId="13" xfId="0" applyNumberFormat="1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5" borderId="24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3" fillId="5" borderId="23" xfId="0" applyFont="1" applyFill="1" applyBorder="1" applyAlignment="1">
      <alignment/>
    </xf>
    <xf numFmtId="179" fontId="6" fillId="0" borderId="13" xfId="44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9" fontId="4" fillId="5" borderId="12" xfId="44" applyFont="1" applyFill="1" applyBorder="1" applyAlignment="1">
      <alignment/>
    </xf>
    <xf numFmtId="179" fontId="5" fillId="0" borderId="13" xfId="44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79" fontId="3" fillId="0" borderId="14" xfId="44" applyFont="1" applyFill="1" applyBorder="1" applyAlignment="1">
      <alignment/>
    </xf>
    <xf numFmtId="179" fontId="3" fillId="0" borderId="16" xfId="44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9" fontId="3" fillId="0" borderId="19" xfId="44" applyFont="1" applyFill="1" applyBorder="1" applyAlignment="1">
      <alignment/>
    </xf>
    <xf numFmtId="179" fontId="3" fillId="0" borderId="23" xfId="44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79" fontId="3" fillId="0" borderId="21" xfId="44" applyFont="1" applyFill="1" applyBorder="1" applyAlignment="1">
      <alignment/>
    </xf>
    <xf numFmtId="179" fontId="3" fillId="0" borderId="12" xfId="44" applyFont="1" applyFill="1" applyBorder="1" applyAlignment="1">
      <alignment/>
    </xf>
    <xf numFmtId="179" fontId="3" fillId="0" borderId="11" xfId="44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179" fontId="3" fillId="0" borderId="18" xfId="44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9" fontId="3" fillId="0" borderId="11" xfId="44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179" fontId="3" fillId="0" borderId="21" xfId="44" applyFont="1" applyFill="1" applyBorder="1" applyAlignment="1">
      <alignment horizontal="center"/>
    </xf>
    <xf numFmtId="179" fontId="3" fillId="0" borderId="12" xfId="44" applyNumberFormat="1" applyFont="1" applyFill="1" applyBorder="1" applyAlignment="1">
      <alignment/>
    </xf>
    <xf numFmtId="179" fontId="3" fillId="0" borderId="16" xfId="44" applyFont="1" applyFill="1" applyBorder="1" applyAlignment="1">
      <alignment horizontal="center"/>
    </xf>
    <xf numFmtId="179" fontId="3" fillId="0" borderId="23" xfId="44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79" fontId="14" fillId="0" borderId="10" xfId="44" applyFont="1" applyFill="1" applyBorder="1" applyAlignment="1">
      <alignment/>
    </xf>
    <xf numFmtId="14" fontId="14" fillId="0" borderId="1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" fontId="3" fillId="0" borderId="14" xfId="0" applyNumberFormat="1" applyFont="1" applyFill="1" applyBorder="1" applyAlignment="1">
      <alignment horizontal="center"/>
    </xf>
    <xf numFmtId="17" fontId="3" fillId="0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34" borderId="0" xfId="0" applyFont="1" applyFill="1" applyAlignment="1">
      <alignment horizontal="left"/>
    </xf>
    <xf numFmtId="179" fontId="3" fillId="0" borderId="10" xfId="44" applyNumberFormat="1" applyFont="1" applyFill="1" applyBorder="1" applyAlignment="1">
      <alignment/>
    </xf>
    <xf numFmtId="191" fontId="5" fillId="0" borderId="10" xfId="44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79" fontId="5" fillId="0" borderId="22" xfId="44" applyFont="1" applyFill="1" applyBorder="1" applyAlignment="1">
      <alignment horizontal="center"/>
    </xf>
    <xf numFmtId="179" fontId="5" fillId="3" borderId="22" xfId="44" applyFont="1" applyFill="1" applyBorder="1" applyAlignment="1">
      <alignment/>
    </xf>
    <xf numFmtId="179" fontId="3" fillId="0" borderId="24" xfId="44" applyFont="1" applyFill="1" applyBorder="1" applyAlignment="1">
      <alignment/>
    </xf>
    <xf numFmtId="179" fontId="3" fillId="0" borderId="13" xfId="44" applyFont="1" applyFill="1" applyBorder="1" applyAlignment="1">
      <alignment/>
    </xf>
    <xf numFmtId="179" fontId="3" fillId="0" borderId="20" xfId="44" applyFont="1" applyFill="1" applyBorder="1" applyAlignment="1">
      <alignment/>
    </xf>
    <xf numFmtId="179" fontId="3" fillId="0" borderId="22" xfId="44" applyFont="1" applyFill="1" applyBorder="1" applyAlignment="1">
      <alignment/>
    </xf>
    <xf numFmtId="179" fontId="14" fillId="0" borderId="0" xfId="44" applyFont="1" applyAlignment="1">
      <alignment/>
    </xf>
    <xf numFmtId="0" fontId="13" fillId="0" borderId="10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15" xfId="0" applyFont="1" applyFill="1" applyBorder="1" applyAlignment="1">
      <alignment/>
    </xf>
    <xf numFmtId="0" fontId="3" fillId="4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4" borderId="23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center"/>
    </xf>
    <xf numFmtId="14" fontId="3" fillId="0" borderId="21" xfId="44" applyNumberFormat="1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179" fontId="14" fillId="3" borderId="16" xfId="44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179" fontId="14" fillId="3" borderId="22" xfId="44" applyFont="1" applyFill="1" applyBorder="1" applyAlignment="1">
      <alignment/>
    </xf>
    <xf numFmtId="14" fontId="3" fillId="4" borderId="17" xfId="0" applyNumberFormat="1" applyFont="1" applyFill="1" applyBorder="1" applyAlignment="1">
      <alignment horizontal="left"/>
    </xf>
    <xf numFmtId="0" fontId="14" fillId="4" borderId="17" xfId="0" applyFont="1" applyFill="1" applyBorder="1" applyAlignment="1">
      <alignment/>
    </xf>
    <xf numFmtId="14" fontId="11" fillId="0" borderId="0" xfId="0" applyNumberFormat="1" applyFont="1" applyFill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4"/>
  <sheetViews>
    <sheetView zoomScalePageLayoutView="0" workbookViewId="0" topLeftCell="A1">
      <pane ySplit="1770" topLeftCell="A1" activePane="bottomLeft" state="split"/>
      <selection pane="topLeft" activeCell="A1" sqref="A1:IV2"/>
      <selection pane="bottomLeft" activeCell="O6" sqref="O6"/>
    </sheetView>
  </sheetViews>
  <sheetFormatPr defaultColWidth="9.140625" defaultRowHeight="15"/>
  <cols>
    <col min="1" max="1" width="5.57421875" style="72" customWidth="1"/>
    <col min="2" max="2" width="9.140625" style="70" customWidth="1"/>
    <col min="3" max="3" width="9.00390625" style="70" customWidth="1"/>
    <col min="4" max="4" width="8.7109375" style="71" customWidth="1"/>
    <col min="5" max="5" width="9.140625" style="71" customWidth="1"/>
    <col min="6" max="6" width="9.8515625" style="11" customWidth="1"/>
    <col min="7" max="7" width="9.57421875" style="11" customWidth="1"/>
    <col min="8" max="8" width="11.28125" style="70" customWidth="1"/>
    <col min="9" max="9" width="11.28125" style="11" customWidth="1"/>
    <col min="10" max="10" width="9.8515625" style="11" customWidth="1"/>
    <col min="11" max="11" width="10.8515625" style="11" customWidth="1"/>
    <col min="12" max="12" width="9.57421875" style="35" customWidth="1"/>
    <col min="13" max="13" width="8.28125" style="35" customWidth="1"/>
    <col min="14" max="14" width="9.8515625" style="11" customWidth="1"/>
    <col min="15" max="15" width="9.421875" style="3" customWidth="1"/>
    <col min="16" max="16" width="9.140625" style="3" customWidth="1"/>
    <col min="17" max="17" width="9.57421875" style="3" bestFit="1" customWidth="1"/>
    <col min="18" max="16384" width="9.140625" style="3" customWidth="1"/>
  </cols>
  <sheetData>
    <row r="1" spans="1:23" s="2" customFormat="1" ht="12.7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124"/>
      <c r="P1" s="124"/>
      <c r="Q1" s="1"/>
      <c r="R1" s="1"/>
      <c r="S1" s="1"/>
      <c r="T1" s="1"/>
      <c r="U1" s="1"/>
      <c r="V1" s="1"/>
      <c r="W1" s="1"/>
    </row>
    <row r="2" spans="1:14" ht="12.75">
      <c r="A2" s="252" t="s">
        <v>955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2">
      <c r="A3" s="110" t="s">
        <v>956</v>
      </c>
      <c r="B3" s="4"/>
      <c r="C3" s="5" t="s">
        <v>1</v>
      </c>
      <c r="D3" s="6"/>
      <c r="E3" s="7" t="s">
        <v>2</v>
      </c>
      <c r="F3" s="8" t="s">
        <v>3</v>
      </c>
      <c r="G3" s="9" t="s">
        <v>4</v>
      </c>
      <c r="H3" s="9"/>
      <c r="I3" s="10"/>
      <c r="J3" s="7"/>
      <c r="L3" s="12"/>
      <c r="M3" s="13" t="s">
        <v>5</v>
      </c>
      <c r="N3" s="14"/>
    </row>
    <row r="4" spans="2:15" ht="12">
      <c r="B4" s="3"/>
      <c r="C4" s="15"/>
      <c r="D4" s="6"/>
      <c r="E4" s="7"/>
      <c r="F4" s="7" t="s">
        <v>6</v>
      </c>
      <c r="G4" s="9"/>
      <c r="H4" s="16"/>
      <c r="I4" s="16"/>
      <c r="J4" s="9"/>
      <c r="K4" s="109"/>
      <c r="L4" s="108" t="s">
        <v>7</v>
      </c>
      <c r="M4" s="13" t="s">
        <v>8</v>
      </c>
      <c r="N4" s="14"/>
      <c r="O4" s="3" t="s">
        <v>973</v>
      </c>
    </row>
    <row r="5" spans="2:14" ht="12">
      <c r="B5" s="156">
        <v>42004</v>
      </c>
      <c r="C5" s="17"/>
      <c r="D5" s="18"/>
      <c r="E5" s="19"/>
      <c r="F5" s="19"/>
      <c r="G5" s="20"/>
      <c r="H5" s="21"/>
      <c r="I5" s="21"/>
      <c r="J5" s="20"/>
      <c r="K5" s="157"/>
      <c r="L5" s="22"/>
      <c r="M5" s="22"/>
      <c r="N5" s="107"/>
    </row>
    <row r="6" spans="2:15" ht="12">
      <c r="B6" s="23" t="s">
        <v>950</v>
      </c>
      <c r="C6" s="23" t="s">
        <v>9</v>
      </c>
      <c r="D6" s="26" t="s">
        <v>957</v>
      </c>
      <c r="E6" s="24" t="s">
        <v>10</v>
      </c>
      <c r="F6" s="25" t="s">
        <v>11</v>
      </c>
      <c r="G6" s="26" t="s">
        <v>12</v>
      </c>
      <c r="H6" s="23" t="s">
        <v>13</v>
      </c>
      <c r="I6" s="26" t="s">
        <v>958</v>
      </c>
      <c r="J6" s="145" t="s">
        <v>959</v>
      </c>
      <c r="K6" s="25" t="s">
        <v>960</v>
      </c>
      <c r="L6" s="24" t="s">
        <v>961</v>
      </c>
      <c r="M6" s="146" t="s">
        <v>14</v>
      </c>
      <c r="N6" s="147" t="s">
        <v>970</v>
      </c>
      <c r="O6" s="177" t="s">
        <v>971</v>
      </c>
    </row>
    <row r="7" spans="2:15" ht="12">
      <c r="B7" s="75" t="s">
        <v>908</v>
      </c>
      <c r="C7" s="76">
        <v>660</v>
      </c>
      <c r="D7" s="77">
        <v>112.2</v>
      </c>
      <c r="E7" s="77">
        <v>24</v>
      </c>
      <c r="F7" s="78">
        <v>136.2</v>
      </c>
      <c r="G7" s="78">
        <v>50</v>
      </c>
      <c r="H7" s="79">
        <v>41880</v>
      </c>
      <c r="I7" s="80">
        <v>86.2</v>
      </c>
      <c r="J7" s="78">
        <v>2.37</v>
      </c>
      <c r="K7" s="78">
        <v>-2.32</v>
      </c>
      <c r="L7" s="78"/>
      <c r="M7" s="105"/>
      <c r="N7" s="81">
        <v>86.25</v>
      </c>
      <c r="O7" s="105">
        <f>SUM(N7/3.4528)</f>
        <v>24.979726598702502</v>
      </c>
    </row>
    <row r="8" spans="2:15" ht="12">
      <c r="B8" s="82" t="s">
        <v>908</v>
      </c>
      <c r="C8" s="83"/>
      <c r="D8" s="84"/>
      <c r="E8" s="84"/>
      <c r="F8" s="85"/>
      <c r="G8" s="85"/>
      <c r="H8" s="86">
        <v>42034</v>
      </c>
      <c r="I8" s="87"/>
      <c r="J8" s="85"/>
      <c r="K8" s="85"/>
      <c r="L8" s="85"/>
      <c r="M8" s="113"/>
      <c r="N8" s="88"/>
      <c r="O8" s="113">
        <v>-24.98</v>
      </c>
    </row>
    <row r="9" spans="1:17" ht="12">
      <c r="A9" s="73"/>
      <c r="B9" s="102" t="s">
        <v>403</v>
      </c>
      <c r="C9" s="103">
        <v>635</v>
      </c>
      <c r="D9" s="97">
        <v>107.95</v>
      </c>
      <c r="E9" s="97">
        <v>24</v>
      </c>
      <c r="F9" s="101">
        <v>247.89</v>
      </c>
      <c r="G9" s="101">
        <v>247.89</v>
      </c>
      <c r="H9" s="104">
        <v>41766</v>
      </c>
      <c r="I9" s="100">
        <v>0</v>
      </c>
      <c r="J9" s="101"/>
      <c r="K9" s="148"/>
      <c r="L9" s="148"/>
      <c r="M9" s="149"/>
      <c r="N9" s="117">
        <v>0</v>
      </c>
      <c r="O9" s="119">
        <f>SUM(N9/3.4528)</f>
        <v>0</v>
      </c>
      <c r="P9" s="31"/>
      <c r="Q9" s="31"/>
    </row>
    <row r="10" spans="2:17" ht="12">
      <c r="B10" s="102" t="s">
        <v>404</v>
      </c>
      <c r="C10" s="103">
        <v>682</v>
      </c>
      <c r="D10" s="97">
        <v>115.94</v>
      </c>
      <c r="E10" s="97"/>
      <c r="F10" s="101"/>
      <c r="G10" s="101"/>
      <c r="H10" s="103"/>
      <c r="I10" s="100"/>
      <c r="J10" s="101"/>
      <c r="K10" s="101"/>
      <c r="L10" s="101"/>
      <c r="M10" s="117"/>
      <c r="N10" s="117"/>
      <c r="O10" s="170"/>
      <c r="P10" s="31"/>
      <c r="Q10" s="31"/>
    </row>
    <row r="11" spans="1:17" ht="12">
      <c r="A11" s="73"/>
      <c r="B11" s="32" t="s">
        <v>939</v>
      </c>
      <c r="C11" s="76">
        <v>605</v>
      </c>
      <c r="D11" s="77">
        <v>102.85</v>
      </c>
      <c r="E11" s="77">
        <v>24</v>
      </c>
      <c r="F11" s="78">
        <v>126.85</v>
      </c>
      <c r="G11" s="78">
        <v>2</v>
      </c>
      <c r="H11" s="79">
        <v>41695</v>
      </c>
      <c r="I11" s="80">
        <v>0</v>
      </c>
      <c r="J11" s="55">
        <v>5.52</v>
      </c>
      <c r="K11" s="78">
        <v>121.15</v>
      </c>
      <c r="L11" s="78">
        <v>6.85</v>
      </c>
      <c r="M11" s="78"/>
      <c r="N11" s="126">
        <v>0.37</v>
      </c>
      <c r="O11" s="69">
        <f>SUM(N11/3.4528)</f>
        <v>0.10715940685820204</v>
      </c>
      <c r="P11" s="31"/>
      <c r="Q11" s="31"/>
    </row>
    <row r="12" spans="1:17" ht="12">
      <c r="A12" s="73"/>
      <c r="B12" s="41" t="s">
        <v>939</v>
      </c>
      <c r="C12" s="103"/>
      <c r="D12" s="97"/>
      <c r="E12" s="97"/>
      <c r="F12" s="101"/>
      <c r="G12" s="101"/>
      <c r="H12" s="104">
        <v>41695</v>
      </c>
      <c r="I12" s="100"/>
      <c r="J12" s="45"/>
      <c r="K12" s="101">
        <v>-121.15</v>
      </c>
      <c r="L12" s="101">
        <v>-6.85</v>
      </c>
      <c r="M12" s="101"/>
      <c r="N12" s="74"/>
      <c r="O12" s="174"/>
      <c r="P12" s="31"/>
      <c r="Q12" s="31"/>
    </row>
    <row r="13" spans="1:17" ht="12">
      <c r="A13" s="73"/>
      <c r="B13" s="46" t="s">
        <v>939</v>
      </c>
      <c r="C13" s="83"/>
      <c r="D13" s="84"/>
      <c r="E13" s="84"/>
      <c r="F13" s="85"/>
      <c r="G13" s="85">
        <v>124.85</v>
      </c>
      <c r="H13" s="86">
        <v>41968</v>
      </c>
      <c r="I13" s="87"/>
      <c r="J13" s="40">
        <v>-5.15</v>
      </c>
      <c r="K13" s="85"/>
      <c r="L13" s="85"/>
      <c r="M13" s="85"/>
      <c r="N13" s="128"/>
      <c r="O13" s="168"/>
      <c r="P13" s="31"/>
      <c r="Q13" s="31"/>
    </row>
    <row r="14" spans="1:17" ht="12">
      <c r="A14" s="73"/>
      <c r="B14" s="82" t="s">
        <v>348</v>
      </c>
      <c r="C14" s="83">
        <v>670</v>
      </c>
      <c r="D14" s="84">
        <v>113.9</v>
      </c>
      <c r="E14" s="84">
        <v>24</v>
      </c>
      <c r="F14" s="85">
        <v>137.9</v>
      </c>
      <c r="G14" s="85">
        <v>137.9</v>
      </c>
      <c r="H14" s="86">
        <v>41785</v>
      </c>
      <c r="I14" s="87">
        <v>0</v>
      </c>
      <c r="J14" s="85"/>
      <c r="K14" s="85"/>
      <c r="L14" s="85"/>
      <c r="M14" s="113"/>
      <c r="N14" s="88">
        <v>0</v>
      </c>
      <c r="O14" s="88">
        <f>SUM(N14/3.4528)</f>
        <v>0</v>
      </c>
      <c r="P14" s="31"/>
      <c r="Q14" s="31"/>
    </row>
    <row r="15" spans="2:17" ht="12">
      <c r="B15" s="102" t="s">
        <v>369</v>
      </c>
      <c r="C15" s="103">
        <v>606</v>
      </c>
      <c r="D15" s="97">
        <v>103.02</v>
      </c>
      <c r="E15" s="97">
        <v>24</v>
      </c>
      <c r="F15" s="101">
        <v>127.02</v>
      </c>
      <c r="G15" s="101">
        <v>127.02</v>
      </c>
      <c r="H15" s="104">
        <v>41784</v>
      </c>
      <c r="I15" s="100">
        <v>0</v>
      </c>
      <c r="J15" s="85"/>
      <c r="K15" s="85"/>
      <c r="L15" s="85"/>
      <c r="M15" s="122"/>
      <c r="N15" s="119">
        <v>0</v>
      </c>
      <c r="O15" s="90">
        <f>SUM(N15/3.4528)</f>
        <v>0</v>
      </c>
      <c r="P15" s="31"/>
      <c r="Q15" s="31"/>
    </row>
    <row r="16" spans="2:17" ht="12">
      <c r="B16" s="75" t="s">
        <v>342</v>
      </c>
      <c r="C16" s="76">
        <v>730</v>
      </c>
      <c r="D16" s="77">
        <v>124.1</v>
      </c>
      <c r="E16" s="77">
        <v>24</v>
      </c>
      <c r="F16" s="78">
        <v>253.5</v>
      </c>
      <c r="G16" s="78">
        <v>253.5</v>
      </c>
      <c r="H16" s="79">
        <v>41773</v>
      </c>
      <c r="I16" s="80">
        <v>0</v>
      </c>
      <c r="J16" s="78"/>
      <c r="K16" s="78"/>
      <c r="L16" s="78"/>
      <c r="M16" s="105"/>
      <c r="N16" s="81">
        <v>0</v>
      </c>
      <c r="O16" s="81">
        <f>SUM(N16/3.4528)</f>
        <v>0</v>
      </c>
      <c r="P16" s="31"/>
      <c r="Q16" s="31"/>
    </row>
    <row r="17" spans="2:17" ht="12">
      <c r="B17" s="82" t="s">
        <v>341</v>
      </c>
      <c r="C17" s="83">
        <v>620</v>
      </c>
      <c r="D17" s="84">
        <v>105.4</v>
      </c>
      <c r="E17" s="84"/>
      <c r="F17" s="85"/>
      <c r="G17" s="85"/>
      <c r="H17" s="86"/>
      <c r="I17" s="87"/>
      <c r="J17" s="101"/>
      <c r="K17" s="101"/>
      <c r="L17" s="101"/>
      <c r="M17" s="137"/>
      <c r="N17" s="88"/>
      <c r="O17" s="169"/>
      <c r="P17" s="31"/>
      <c r="Q17" s="31"/>
    </row>
    <row r="18" spans="2:17" ht="12">
      <c r="B18" s="112" t="s">
        <v>226</v>
      </c>
      <c r="C18" s="103">
        <v>680</v>
      </c>
      <c r="D18" s="97">
        <v>115.6</v>
      </c>
      <c r="E18" s="97">
        <v>24</v>
      </c>
      <c r="F18" s="101">
        <v>139.6</v>
      </c>
      <c r="G18" s="101">
        <v>141</v>
      </c>
      <c r="H18" s="104">
        <v>41848</v>
      </c>
      <c r="I18" s="118">
        <v>-1.4</v>
      </c>
      <c r="J18" s="55">
        <v>1.17</v>
      </c>
      <c r="K18" s="78"/>
      <c r="L18" s="78"/>
      <c r="M18" s="105"/>
      <c r="N18" s="123">
        <v>-0.23</v>
      </c>
      <c r="O18" s="59">
        <f>SUM(N18/3.4528)</f>
        <v>-0.06661260426320668</v>
      </c>
      <c r="P18" s="31"/>
      <c r="Q18" s="31"/>
    </row>
    <row r="19" spans="2:17" ht="12">
      <c r="B19" s="57" t="s">
        <v>140</v>
      </c>
      <c r="C19" s="76">
        <v>635</v>
      </c>
      <c r="D19" s="77">
        <v>107.95</v>
      </c>
      <c r="E19" s="77">
        <v>24</v>
      </c>
      <c r="F19" s="78">
        <v>131.95</v>
      </c>
      <c r="G19" s="78">
        <v>130</v>
      </c>
      <c r="H19" s="79">
        <v>41710</v>
      </c>
      <c r="I19" s="55">
        <v>1.95</v>
      </c>
      <c r="J19" s="78"/>
      <c r="K19" s="78">
        <v>-0.85</v>
      </c>
      <c r="L19" s="78"/>
      <c r="M19" s="78"/>
      <c r="N19" s="67">
        <v>-8.9</v>
      </c>
      <c r="O19" s="59">
        <f>SUM(N19/3.4528)</f>
        <v>-2.577618164967563</v>
      </c>
      <c r="P19" s="31"/>
      <c r="Q19" s="31"/>
    </row>
    <row r="20" spans="2:17" ht="12">
      <c r="B20" s="112" t="s">
        <v>140</v>
      </c>
      <c r="C20" s="103"/>
      <c r="D20" s="97"/>
      <c r="E20" s="97"/>
      <c r="F20" s="101"/>
      <c r="G20" s="101"/>
      <c r="H20" s="104" t="s">
        <v>66</v>
      </c>
      <c r="I20" s="36">
        <v>-0.85</v>
      </c>
      <c r="J20" s="101"/>
      <c r="K20" s="101">
        <v>0.85</v>
      </c>
      <c r="L20" s="101"/>
      <c r="M20" s="101"/>
      <c r="N20" s="118"/>
      <c r="O20" s="172"/>
      <c r="P20" s="31"/>
      <c r="Q20" s="31"/>
    </row>
    <row r="21" spans="2:17" ht="12">
      <c r="B21" s="60" t="s">
        <v>140</v>
      </c>
      <c r="C21" s="83"/>
      <c r="D21" s="84"/>
      <c r="E21" s="84"/>
      <c r="F21" s="85"/>
      <c r="G21" s="85">
        <v>10</v>
      </c>
      <c r="H21" s="86">
        <v>41827</v>
      </c>
      <c r="I21" s="40">
        <v>-10</v>
      </c>
      <c r="J21" s="85"/>
      <c r="K21" s="85"/>
      <c r="L21" s="85"/>
      <c r="M21" s="85"/>
      <c r="N21" s="62"/>
      <c r="O21" s="165"/>
      <c r="P21" s="31"/>
      <c r="Q21" s="31"/>
    </row>
    <row r="22" spans="1:17" ht="12">
      <c r="A22" s="73"/>
      <c r="B22" s="41" t="s">
        <v>840</v>
      </c>
      <c r="C22" s="103">
        <v>620</v>
      </c>
      <c r="D22" s="97">
        <v>105.4</v>
      </c>
      <c r="E22" s="97">
        <v>24</v>
      </c>
      <c r="F22" s="101">
        <v>234.8</v>
      </c>
      <c r="G22" s="101">
        <v>234.8</v>
      </c>
      <c r="H22" s="104">
        <v>41858</v>
      </c>
      <c r="I22" s="100">
        <v>0</v>
      </c>
      <c r="J22" s="45">
        <v>2.61</v>
      </c>
      <c r="K22" s="101"/>
      <c r="L22" s="101"/>
      <c r="M22" s="117"/>
      <c r="N22" s="74">
        <v>2.61</v>
      </c>
      <c r="O22" s="74">
        <f>SUM(N22/3.4528)</f>
        <v>0.7559082483781279</v>
      </c>
      <c r="P22" s="31"/>
      <c r="Q22" s="31"/>
    </row>
    <row r="23" spans="1:17" ht="12">
      <c r="A23" s="73"/>
      <c r="B23" s="41" t="s">
        <v>839</v>
      </c>
      <c r="C23" s="103">
        <v>620</v>
      </c>
      <c r="D23" s="97">
        <v>105.4</v>
      </c>
      <c r="E23" s="97"/>
      <c r="F23" s="101"/>
      <c r="G23" s="101"/>
      <c r="H23" s="104"/>
      <c r="I23" s="100"/>
      <c r="J23" s="45"/>
      <c r="K23" s="101"/>
      <c r="L23" s="101"/>
      <c r="M23" s="117"/>
      <c r="N23" s="74"/>
      <c r="O23" s="167"/>
      <c r="P23" s="31"/>
      <c r="Q23" s="31"/>
    </row>
    <row r="24" spans="1:17" ht="12">
      <c r="A24" s="73"/>
      <c r="B24" s="32" t="s">
        <v>315</v>
      </c>
      <c r="C24" s="76">
        <v>620</v>
      </c>
      <c r="D24" s="77">
        <v>105.4</v>
      </c>
      <c r="E24" s="77">
        <v>24</v>
      </c>
      <c r="F24" s="78">
        <v>129.4</v>
      </c>
      <c r="G24" s="78">
        <v>129.4</v>
      </c>
      <c r="H24" s="79">
        <v>41897</v>
      </c>
      <c r="I24" s="80">
        <v>0</v>
      </c>
      <c r="J24" s="55">
        <v>2.91</v>
      </c>
      <c r="K24" s="78"/>
      <c r="L24" s="78"/>
      <c r="M24" s="105"/>
      <c r="N24" s="126">
        <v>2.91</v>
      </c>
      <c r="O24" s="126">
        <f>SUM(N24/3.4528)</f>
        <v>0.8427942539388323</v>
      </c>
      <c r="P24" s="31"/>
      <c r="Q24" s="31"/>
    </row>
    <row r="25" spans="1:17" ht="12">
      <c r="A25" s="73"/>
      <c r="B25" s="54" t="s">
        <v>947</v>
      </c>
      <c r="C25" s="92">
        <v>620</v>
      </c>
      <c r="D25" s="93">
        <v>105.4</v>
      </c>
      <c r="E25" s="93">
        <v>24</v>
      </c>
      <c r="F25" s="94">
        <v>129.4</v>
      </c>
      <c r="G25" s="78">
        <v>129.4</v>
      </c>
      <c r="H25" s="79">
        <v>41897</v>
      </c>
      <c r="I25" s="80">
        <v>0</v>
      </c>
      <c r="J25" s="55">
        <v>2.91</v>
      </c>
      <c r="K25" s="78"/>
      <c r="L25" s="78"/>
      <c r="M25" s="105"/>
      <c r="N25" s="126">
        <v>2.91</v>
      </c>
      <c r="O25" s="126">
        <f>SUM(N25/3.4528)</f>
        <v>0.8427942539388323</v>
      </c>
      <c r="P25" s="31"/>
      <c r="Q25" s="31"/>
    </row>
    <row r="26" spans="1:17" ht="12">
      <c r="A26" s="73"/>
      <c r="B26" s="91" t="s">
        <v>633</v>
      </c>
      <c r="C26" s="92">
        <v>887</v>
      </c>
      <c r="D26" s="93">
        <v>150.79</v>
      </c>
      <c r="E26" s="93">
        <v>24</v>
      </c>
      <c r="F26" s="94">
        <v>174.79</v>
      </c>
      <c r="G26" s="94">
        <v>174.79</v>
      </c>
      <c r="H26" s="95">
        <v>41791</v>
      </c>
      <c r="I26" s="80">
        <v>0</v>
      </c>
      <c r="J26" s="78"/>
      <c r="K26" s="78"/>
      <c r="L26" s="78"/>
      <c r="M26" s="105"/>
      <c r="N26" s="90">
        <v>0</v>
      </c>
      <c r="O26" s="81">
        <f>SUM(N26/3.4528)</f>
        <v>0</v>
      </c>
      <c r="P26" s="31"/>
      <c r="Q26" s="31"/>
    </row>
    <row r="27" spans="1:17" ht="12">
      <c r="A27" s="73"/>
      <c r="B27" s="41" t="s">
        <v>499</v>
      </c>
      <c r="C27" s="42">
        <v>778</v>
      </c>
      <c r="D27" s="43">
        <v>166.26</v>
      </c>
      <c r="E27" s="43">
        <v>0</v>
      </c>
      <c r="F27" s="35">
        <v>166.26</v>
      </c>
      <c r="G27" s="35"/>
      <c r="H27" s="44"/>
      <c r="I27" s="129">
        <v>166.26</v>
      </c>
      <c r="J27" s="33">
        <v>8.98</v>
      </c>
      <c r="K27" s="33">
        <v>156.26</v>
      </c>
      <c r="L27" s="33">
        <v>8.44</v>
      </c>
      <c r="M27" s="106"/>
      <c r="N27" s="74">
        <v>339.94</v>
      </c>
      <c r="O27" s="126">
        <f>SUM(N27/3.4528)</f>
        <v>98.45342910101947</v>
      </c>
      <c r="P27" s="31"/>
      <c r="Q27" s="31"/>
    </row>
    <row r="28" spans="1:17" ht="12">
      <c r="A28" s="73"/>
      <c r="B28" s="75" t="s">
        <v>755</v>
      </c>
      <c r="C28" s="76">
        <v>751</v>
      </c>
      <c r="D28" s="77">
        <v>127.67</v>
      </c>
      <c r="E28" s="77">
        <v>24</v>
      </c>
      <c r="F28" s="78">
        <v>271.01</v>
      </c>
      <c r="G28" s="78">
        <v>271.01</v>
      </c>
      <c r="H28" s="79">
        <v>41721</v>
      </c>
      <c r="I28" s="80">
        <v>0</v>
      </c>
      <c r="J28" s="78"/>
      <c r="K28" s="78">
        <v>0.01</v>
      </c>
      <c r="L28" s="78"/>
      <c r="M28" s="105"/>
      <c r="N28" s="105">
        <v>0</v>
      </c>
      <c r="O28" s="81">
        <f>SUM(N28/3.4528)</f>
        <v>0</v>
      </c>
      <c r="P28" s="31"/>
      <c r="Q28" s="31"/>
    </row>
    <row r="29" spans="2:17" ht="12">
      <c r="B29" s="102" t="s">
        <v>756</v>
      </c>
      <c r="C29" s="103">
        <v>702</v>
      </c>
      <c r="D29" s="97">
        <v>119.34</v>
      </c>
      <c r="E29" s="97"/>
      <c r="F29" s="101"/>
      <c r="G29" s="101"/>
      <c r="H29" s="104">
        <v>41713</v>
      </c>
      <c r="I29" s="87"/>
      <c r="J29" s="85"/>
      <c r="K29" s="85">
        <v>-0.01</v>
      </c>
      <c r="L29" s="85"/>
      <c r="M29" s="113"/>
      <c r="N29" s="117"/>
      <c r="O29" s="169"/>
      <c r="P29" s="31"/>
      <c r="Q29" s="31"/>
    </row>
    <row r="30" spans="1:17" ht="12">
      <c r="A30" s="73"/>
      <c r="B30" s="54" t="s">
        <v>526</v>
      </c>
      <c r="C30" s="92">
        <v>630</v>
      </c>
      <c r="D30" s="93">
        <v>107.1</v>
      </c>
      <c r="E30" s="93">
        <v>24</v>
      </c>
      <c r="F30" s="94">
        <v>131.1</v>
      </c>
      <c r="G30" s="94">
        <v>131.1</v>
      </c>
      <c r="H30" s="95">
        <v>41744</v>
      </c>
      <c r="I30" s="96">
        <v>0</v>
      </c>
      <c r="J30" s="94"/>
      <c r="K30" s="33">
        <v>5.1</v>
      </c>
      <c r="L30" s="94"/>
      <c r="M30" s="106"/>
      <c r="N30" s="64">
        <v>5.1</v>
      </c>
      <c r="O30" s="126">
        <f>SUM(N30/3.4528)</f>
        <v>1.477062094531974</v>
      </c>
      <c r="P30" s="31"/>
      <c r="Q30" s="31"/>
    </row>
    <row r="31" spans="1:17" ht="12">
      <c r="A31" s="73"/>
      <c r="B31" s="41" t="s">
        <v>896</v>
      </c>
      <c r="C31" s="103">
        <v>600</v>
      </c>
      <c r="D31" s="97">
        <v>102</v>
      </c>
      <c r="E31" s="97">
        <v>24</v>
      </c>
      <c r="F31" s="101">
        <v>126</v>
      </c>
      <c r="G31" s="101">
        <v>126</v>
      </c>
      <c r="H31" s="104">
        <v>41927</v>
      </c>
      <c r="I31" s="100">
        <v>0</v>
      </c>
      <c r="J31" s="45">
        <v>3.97</v>
      </c>
      <c r="K31" s="45">
        <v>126</v>
      </c>
      <c r="L31" s="101">
        <v>11.34</v>
      </c>
      <c r="M31" s="117"/>
      <c r="N31" s="132">
        <v>129.94</v>
      </c>
      <c r="O31" s="126">
        <f>SUM(N31/3.4528)</f>
        <v>37.63322520852641</v>
      </c>
      <c r="P31" s="31"/>
      <c r="Q31" s="31"/>
    </row>
    <row r="32" spans="1:17" ht="12">
      <c r="A32" s="73"/>
      <c r="B32" s="41" t="s">
        <v>896</v>
      </c>
      <c r="C32" s="103"/>
      <c r="D32" s="97"/>
      <c r="E32" s="97"/>
      <c r="F32" s="101"/>
      <c r="G32" s="101"/>
      <c r="H32" s="104">
        <v>41927</v>
      </c>
      <c r="I32" s="100"/>
      <c r="J32" s="36">
        <v>-0.03</v>
      </c>
      <c r="K32" s="45"/>
      <c r="L32" s="101">
        <v>-11.34</v>
      </c>
      <c r="M32" s="117"/>
      <c r="N32" s="132"/>
      <c r="O32" s="167"/>
      <c r="P32" s="31"/>
      <c r="Q32" s="31"/>
    </row>
    <row r="33" spans="1:17" ht="12">
      <c r="A33" s="73"/>
      <c r="B33" s="75" t="s">
        <v>671</v>
      </c>
      <c r="C33" s="76">
        <v>610</v>
      </c>
      <c r="D33" s="77">
        <v>103.7</v>
      </c>
      <c r="E33" s="77">
        <v>24</v>
      </c>
      <c r="F33" s="78">
        <v>127.7</v>
      </c>
      <c r="G33" s="78">
        <v>127.13</v>
      </c>
      <c r="H33" s="79">
        <v>41761</v>
      </c>
      <c r="I33" s="80">
        <v>0.57</v>
      </c>
      <c r="J33" s="78"/>
      <c r="K33" s="78">
        <v>-0.57</v>
      </c>
      <c r="L33" s="78"/>
      <c r="M33" s="105"/>
      <c r="N33" s="105">
        <v>0</v>
      </c>
      <c r="O33" s="81">
        <f>SUM(N33/3.4528)</f>
        <v>0</v>
      </c>
      <c r="P33" s="31"/>
      <c r="Q33" s="31"/>
    </row>
    <row r="34" spans="1:17" ht="12">
      <c r="A34" s="73"/>
      <c r="B34" s="82" t="s">
        <v>671</v>
      </c>
      <c r="C34" s="83"/>
      <c r="D34" s="84"/>
      <c r="E34" s="84"/>
      <c r="F34" s="85"/>
      <c r="G34" s="85"/>
      <c r="H34" s="86" t="s">
        <v>66</v>
      </c>
      <c r="I34" s="87">
        <v>-0.57</v>
      </c>
      <c r="J34" s="85"/>
      <c r="K34" s="85">
        <v>0.57</v>
      </c>
      <c r="L34" s="85"/>
      <c r="M34" s="113"/>
      <c r="N34" s="113"/>
      <c r="O34" s="169"/>
      <c r="P34" s="31"/>
      <c r="Q34" s="31"/>
    </row>
    <row r="35" spans="1:17" ht="12">
      <c r="A35" s="73"/>
      <c r="B35" s="102" t="s">
        <v>603</v>
      </c>
      <c r="C35" s="103">
        <v>620</v>
      </c>
      <c r="D35" s="97">
        <v>105.4</v>
      </c>
      <c r="E35" s="97">
        <v>24</v>
      </c>
      <c r="F35" s="101">
        <v>129.4</v>
      </c>
      <c r="G35" s="101">
        <v>129.4</v>
      </c>
      <c r="H35" s="104">
        <v>41799</v>
      </c>
      <c r="I35" s="100">
        <v>0</v>
      </c>
      <c r="J35" s="101"/>
      <c r="K35" s="101"/>
      <c r="L35" s="101"/>
      <c r="M35" s="117"/>
      <c r="N35" s="117">
        <v>0</v>
      </c>
      <c r="O35" s="81">
        <f>SUM(N35/3.4528)</f>
        <v>0</v>
      </c>
      <c r="P35" s="31"/>
      <c r="Q35" s="31"/>
    </row>
    <row r="36" spans="2:17" ht="12">
      <c r="B36" s="75" t="s">
        <v>445</v>
      </c>
      <c r="C36" s="76">
        <v>620</v>
      </c>
      <c r="D36" s="77">
        <v>105.4</v>
      </c>
      <c r="E36" s="77">
        <v>24</v>
      </c>
      <c r="F36" s="78">
        <v>129.4</v>
      </c>
      <c r="G36" s="78">
        <v>129.4</v>
      </c>
      <c r="H36" s="79">
        <v>41941</v>
      </c>
      <c r="I36" s="80">
        <v>0</v>
      </c>
      <c r="J36" s="78">
        <v>4.58</v>
      </c>
      <c r="K36" s="78"/>
      <c r="L36" s="78">
        <v>3.57</v>
      </c>
      <c r="M36" s="105"/>
      <c r="N36" s="105">
        <v>0</v>
      </c>
      <c r="O36" s="81">
        <f>SUM(N36/3.4528)</f>
        <v>0</v>
      </c>
      <c r="P36" s="31"/>
      <c r="Q36" s="31"/>
    </row>
    <row r="37" spans="2:17" ht="12">
      <c r="B37" s="82" t="s">
        <v>445</v>
      </c>
      <c r="C37" s="83"/>
      <c r="D37" s="84"/>
      <c r="E37" s="84"/>
      <c r="F37" s="85"/>
      <c r="G37" s="85"/>
      <c r="H37" s="86">
        <v>41941</v>
      </c>
      <c r="I37" s="87"/>
      <c r="J37" s="85">
        <v>-4.58</v>
      </c>
      <c r="K37" s="85"/>
      <c r="L37" s="85">
        <v>-3.57</v>
      </c>
      <c r="M37" s="113"/>
      <c r="N37" s="113"/>
      <c r="O37" s="169"/>
      <c r="P37" s="31"/>
      <c r="Q37" s="31"/>
    </row>
    <row r="38" spans="1:17" ht="12">
      <c r="A38" s="73"/>
      <c r="B38" s="102" t="s">
        <v>25</v>
      </c>
      <c r="C38" s="103">
        <v>610</v>
      </c>
      <c r="D38" s="97">
        <v>103.7</v>
      </c>
      <c r="E38" s="97">
        <v>24</v>
      </c>
      <c r="F38" s="101">
        <v>127.7</v>
      </c>
      <c r="G38" s="101">
        <v>127.7</v>
      </c>
      <c r="H38" s="104">
        <v>41785</v>
      </c>
      <c r="I38" s="100">
        <v>0</v>
      </c>
      <c r="J38" s="101"/>
      <c r="K38" s="101"/>
      <c r="L38" s="101"/>
      <c r="M38" s="117"/>
      <c r="N38" s="119">
        <v>0</v>
      </c>
      <c r="O38" s="81">
        <f>SUM(N38/3.4528)</f>
        <v>0</v>
      </c>
      <c r="P38" s="31"/>
      <c r="Q38" s="31"/>
    </row>
    <row r="39" spans="2:17" ht="12">
      <c r="B39" s="91" t="s">
        <v>405</v>
      </c>
      <c r="C39" s="92">
        <v>600</v>
      </c>
      <c r="D39" s="93">
        <v>102</v>
      </c>
      <c r="E39" s="93">
        <v>24</v>
      </c>
      <c r="F39" s="94">
        <v>126</v>
      </c>
      <c r="G39" s="94">
        <v>126</v>
      </c>
      <c r="H39" s="95">
        <v>41713</v>
      </c>
      <c r="I39" s="80">
        <v>0</v>
      </c>
      <c r="J39" s="78"/>
      <c r="K39" s="78"/>
      <c r="L39" s="78"/>
      <c r="M39" s="105"/>
      <c r="N39" s="90">
        <v>0</v>
      </c>
      <c r="O39" s="81">
        <f>SUM(N39/3.4528)</f>
        <v>0</v>
      </c>
      <c r="P39" s="31"/>
      <c r="Q39" s="31"/>
    </row>
    <row r="40" spans="1:17" ht="12">
      <c r="A40" s="73"/>
      <c r="B40" s="41" t="s">
        <v>61</v>
      </c>
      <c r="C40" s="42">
        <v>747</v>
      </c>
      <c r="D40" s="43">
        <v>126.99</v>
      </c>
      <c r="E40" s="43">
        <v>24</v>
      </c>
      <c r="F40" s="35">
        <v>150.99</v>
      </c>
      <c r="G40" s="35"/>
      <c r="H40" s="44"/>
      <c r="I40" s="127">
        <v>150.99</v>
      </c>
      <c r="J40" s="55">
        <v>8.15</v>
      </c>
      <c r="K40" s="78">
        <v>150.99</v>
      </c>
      <c r="L40" s="55">
        <v>16.3</v>
      </c>
      <c r="M40" s="121"/>
      <c r="N40" s="132">
        <v>159.16</v>
      </c>
      <c r="O40" s="126">
        <f>SUM(N40/3.4528)</f>
        <v>46.09592215013902</v>
      </c>
      <c r="P40" s="31"/>
      <c r="Q40" s="31"/>
    </row>
    <row r="41" spans="1:17" ht="12">
      <c r="A41" s="73"/>
      <c r="B41" s="41" t="s">
        <v>61</v>
      </c>
      <c r="C41" s="42"/>
      <c r="D41" s="43"/>
      <c r="E41" s="43"/>
      <c r="F41" s="35"/>
      <c r="G41" s="35"/>
      <c r="H41" s="104">
        <v>41718</v>
      </c>
      <c r="I41" s="130"/>
      <c r="J41" s="47"/>
      <c r="K41" s="85">
        <v>-150.99</v>
      </c>
      <c r="L41" s="40">
        <v>-16.28</v>
      </c>
      <c r="M41" s="122"/>
      <c r="N41" s="132"/>
      <c r="O41" s="167"/>
      <c r="P41" s="31"/>
      <c r="Q41" s="31"/>
    </row>
    <row r="42" spans="2:17" ht="12">
      <c r="B42" s="32" t="s">
        <v>655</v>
      </c>
      <c r="C42" s="76">
        <v>620</v>
      </c>
      <c r="D42" s="77">
        <v>105.4</v>
      </c>
      <c r="E42" s="77">
        <v>24</v>
      </c>
      <c r="F42" s="78">
        <v>129.4</v>
      </c>
      <c r="G42" s="78">
        <v>126</v>
      </c>
      <c r="H42" s="89">
        <v>41694</v>
      </c>
      <c r="I42" s="45">
        <v>3.4</v>
      </c>
      <c r="J42" s="101"/>
      <c r="K42" s="101"/>
      <c r="L42" s="101"/>
      <c r="M42" s="101"/>
      <c r="N42" s="126">
        <v>3.4</v>
      </c>
      <c r="O42" s="126">
        <f>SUM(N42/3.4528)</f>
        <v>0.9847080630213161</v>
      </c>
      <c r="P42" s="31"/>
      <c r="Q42" s="31"/>
    </row>
    <row r="43" spans="2:17" ht="12">
      <c r="B43" s="57" t="s">
        <v>134</v>
      </c>
      <c r="C43" s="76">
        <v>600</v>
      </c>
      <c r="D43" s="77">
        <v>102</v>
      </c>
      <c r="E43" s="77">
        <v>24</v>
      </c>
      <c r="F43" s="78">
        <v>228</v>
      </c>
      <c r="G43" s="78">
        <v>224</v>
      </c>
      <c r="H43" s="79">
        <v>41767</v>
      </c>
      <c r="I43" s="80">
        <v>4</v>
      </c>
      <c r="J43" s="78"/>
      <c r="K43" s="58">
        <v>-4.68</v>
      </c>
      <c r="L43" s="78"/>
      <c r="M43" s="105"/>
      <c r="N43" s="114">
        <v>-0.68</v>
      </c>
      <c r="O43" s="59">
        <f>SUM(N43/3.4528)</f>
        <v>-0.19694161260426324</v>
      </c>
      <c r="P43" s="31"/>
      <c r="Q43" s="31"/>
    </row>
    <row r="44" spans="2:17" ht="12">
      <c r="B44" s="60" t="s">
        <v>135</v>
      </c>
      <c r="C44" s="83">
        <v>600</v>
      </c>
      <c r="D44" s="84">
        <v>102</v>
      </c>
      <c r="E44" s="84"/>
      <c r="F44" s="85"/>
      <c r="G44" s="85"/>
      <c r="H44" s="135" t="s">
        <v>66</v>
      </c>
      <c r="I44" s="87">
        <v>-4</v>
      </c>
      <c r="J44" s="85"/>
      <c r="K44" s="47">
        <v>4</v>
      </c>
      <c r="L44" s="85"/>
      <c r="M44" s="113"/>
      <c r="N44" s="116"/>
      <c r="O44" s="165"/>
      <c r="P44" s="31"/>
      <c r="Q44" s="31"/>
    </row>
    <row r="45" spans="1:17" ht="12">
      <c r="A45" s="73"/>
      <c r="B45" s="41" t="s">
        <v>487</v>
      </c>
      <c r="C45" s="103">
        <v>615</v>
      </c>
      <c r="D45" s="97">
        <v>104.55</v>
      </c>
      <c r="E45" s="97">
        <v>24</v>
      </c>
      <c r="F45" s="101">
        <v>128.55</v>
      </c>
      <c r="G45" s="101">
        <v>128.55</v>
      </c>
      <c r="H45" s="104">
        <v>41774</v>
      </c>
      <c r="I45" s="100">
        <v>0</v>
      </c>
      <c r="J45" s="101"/>
      <c r="K45" s="45">
        <v>18.45</v>
      </c>
      <c r="L45" s="101"/>
      <c r="M45" s="117"/>
      <c r="N45" s="132">
        <v>18.45</v>
      </c>
      <c r="O45" s="126">
        <f>SUM(N45/3.4528)</f>
        <v>5.343489341983318</v>
      </c>
      <c r="P45" s="31"/>
      <c r="Q45" s="31"/>
    </row>
    <row r="46" spans="1:17" ht="12">
      <c r="A46" s="73"/>
      <c r="B46" s="32" t="s">
        <v>411</v>
      </c>
      <c r="C46" s="27">
        <v>600</v>
      </c>
      <c r="D46" s="28">
        <v>102</v>
      </c>
      <c r="E46" s="28">
        <v>24</v>
      </c>
      <c r="F46" s="29">
        <v>126</v>
      </c>
      <c r="G46" s="29"/>
      <c r="H46" s="30"/>
      <c r="I46" s="127">
        <f>SUM(F46-G46)</f>
        <v>126</v>
      </c>
      <c r="J46" s="55">
        <v>6.8</v>
      </c>
      <c r="K46" s="78">
        <v>366</v>
      </c>
      <c r="L46" s="78">
        <v>25.12</v>
      </c>
      <c r="M46" s="121"/>
      <c r="N46" s="55">
        <v>132.8</v>
      </c>
      <c r="O46" s="126">
        <f>SUM(N46/3.4528)</f>
        <v>38.46153846153847</v>
      </c>
      <c r="P46" s="31"/>
      <c r="Q46" s="31"/>
    </row>
    <row r="47" spans="1:15" ht="12">
      <c r="A47" s="73"/>
      <c r="B47" s="41" t="s">
        <v>411</v>
      </c>
      <c r="C47" s="42"/>
      <c r="D47" s="43"/>
      <c r="E47" s="43"/>
      <c r="F47" s="35"/>
      <c r="G47" s="35"/>
      <c r="H47" s="104">
        <v>41667</v>
      </c>
      <c r="I47" s="131"/>
      <c r="J47" s="45"/>
      <c r="K47" s="101">
        <v>-366</v>
      </c>
      <c r="L47" s="101">
        <v>-25.12</v>
      </c>
      <c r="M47" s="137"/>
      <c r="N47" s="45"/>
      <c r="O47" s="173"/>
    </row>
    <row r="48" spans="1:17" ht="12">
      <c r="A48" s="73"/>
      <c r="B48" s="41" t="s">
        <v>411</v>
      </c>
      <c r="C48" s="42"/>
      <c r="D48" s="43"/>
      <c r="E48" s="43"/>
      <c r="F48" s="35"/>
      <c r="G48" s="35"/>
      <c r="H48" s="104">
        <v>41667</v>
      </c>
      <c r="I48" s="131"/>
      <c r="J48" s="45"/>
      <c r="K48" s="101"/>
      <c r="L48" s="101">
        <v>-14</v>
      </c>
      <c r="M48" s="154" t="s">
        <v>953</v>
      </c>
      <c r="N48" s="45"/>
      <c r="O48" s="173"/>
      <c r="P48" s="35"/>
      <c r="Q48" s="153"/>
    </row>
    <row r="49" spans="1:17" ht="12">
      <c r="A49" s="73"/>
      <c r="B49" s="46" t="s">
        <v>411</v>
      </c>
      <c r="C49" s="37"/>
      <c r="D49" s="38"/>
      <c r="E49" s="38"/>
      <c r="F49" s="39"/>
      <c r="G49" s="39"/>
      <c r="H49" s="86">
        <v>41668</v>
      </c>
      <c r="I49" s="130"/>
      <c r="J49" s="47"/>
      <c r="K49" s="85"/>
      <c r="L49" s="85">
        <v>-18.27</v>
      </c>
      <c r="M49" s="155" t="s">
        <v>954</v>
      </c>
      <c r="N49" s="47"/>
      <c r="O49" s="167"/>
      <c r="P49" s="31"/>
      <c r="Q49" s="31"/>
    </row>
    <row r="50" spans="1:17" ht="12">
      <c r="A50" s="73"/>
      <c r="B50" s="112" t="s">
        <v>507</v>
      </c>
      <c r="C50" s="103">
        <v>600</v>
      </c>
      <c r="D50" s="97">
        <v>102</v>
      </c>
      <c r="E50" s="97">
        <v>24</v>
      </c>
      <c r="F50" s="101">
        <v>126</v>
      </c>
      <c r="G50" s="101">
        <v>126</v>
      </c>
      <c r="H50" s="104">
        <v>41718</v>
      </c>
      <c r="I50" s="100">
        <v>0</v>
      </c>
      <c r="J50" s="101"/>
      <c r="K50" s="36">
        <v>-0.14</v>
      </c>
      <c r="L50" s="101"/>
      <c r="M50" s="117"/>
      <c r="N50" s="123">
        <v>-0.14</v>
      </c>
      <c r="O50" s="59">
        <f>SUM(N50/3.4528)</f>
        <v>-0.04054680259499537</v>
      </c>
      <c r="P50" s="31"/>
      <c r="Q50" s="31"/>
    </row>
    <row r="51" spans="1:17" ht="12">
      <c r="A51" s="73"/>
      <c r="B51" s="75" t="s">
        <v>27</v>
      </c>
      <c r="C51" s="76">
        <v>600</v>
      </c>
      <c r="D51" s="77">
        <v>102</v>
      </c>
      <c r="E51" s="77">
        <v>24</v>
      </c>
      <c r="F51" s="78">
        <v>126</v>
      </c>
      <c r="G51" s="78">
        <v>126</v>
      </c>
      <c r="H51" s="79">
        <v>41920</v>
      </c>
      <c r="I51" s="80">
        <v>0</v>
      </c>
      <c r="J51" s="78">
        <v>3.86</v>
      </c>
      <c r="K51" s="78"/>
      <c r="L51" s="78">
        <v>5.14</v>
      </c>
      <c r="M51" s="105"/>
      <c r="N51" s="105">
        <v>0</v>
      </c>
      <c r="O51" s="81">
        <f>SUM(N51/3.4528)</f>
        <v>0</v>
      </c>
      <c r="P51" s="31"/>
      <c r="Q51" s="31"/>
    </row>
    <row r="52" spans="1:17" ht="12">
      <c r="A52" s="73"/>
      <c r="B52" s="82" t="s">
        <v>27</v>
      </c>
      <c r="C52" s="83"/>
      <c r="D52" s="84"/>
      <c r="E52" s="84"/>
      <c r="F52" s="85"/>
      <c r="G52" s="85"/>
      <c r="H52" s="86">
        <v>41920</v>
      </c>
      <c r="I52" s="87"/>
      <c r="J52" s="85">
        <v>-3.86</v>
      </c>
      <c r="K52" s="85"/>
      <c r="L52" s="85">
        <v>-5.14</v>
      </c>
      <c r="M52" s="113"/>
      <c r="N52" s="113"/>
      <c r="O52" s="169"/>
      <c r="P52" s="31"/>
      <c r="Q52" s="31"/>
    </row>
    <row r="53" spans="1:17" ht="12">
      <c r="A53" s="73"/>
      <c r="B53" s="60" t="s">
        <v>496</v>
      </c>
      <c r="C53" s="83">
        <v>725</v>
      </c>
      <c r="D53" s="84">
        <v>123.25</v>
      </c>
      <c r="E53" s="84">
        <v>24</v>
      </c>
      <c r="F53" s="85">
        <v>147.25</v>
      </c>
      <c r="G53" s="85">
        <v>148.5</v>
      </c>
      <c r="H53" s="86">
        <v>41731</v>
      </c>
      <c r="I53" s="62">
        <v>-1.25</v>
      </c>
      <c r="J53" s="85"/>
      <c r="K53" s="85"/>
      <c r="L53" s="85"/>
      <c r="M53" s="113"/>
      <c r="N53" s="61">
        <v>-1.25</v>
      </c>
      <c r="O53" s="59">
        <f aca="true" t="shared" si="0" ref="O53:O58">SUM(N53/3.4528)</f>
        <v>-0.3620250231696015</v>
      </c>
      <c r="P53" s="31"/>
      <c r="Q53" s="31"/>
    </row>
    <row r="54" spans="1:17" ht="12">
      <c r="A54" s="73"/>
      <c r="B54" s="82" t="s">
        <v>812</v>
      </c>
      <c r="C54" s="83">
        <v>625</v>
      </c>
      <c r="D54" s="84">
        <v>106.25</v>
      </c>
      <c r="E54" s="84">
        <v>24</v>
      </c>
      <c r="F54" s="85">
        <v>130.25</v>
      </c>
      <c r="G54" s="85">
        <v>130.25</v>
      </c>
      <c r="H54" s="86">
        <v>41799</v>
      </c>
      <c r="I54" s="87">
        <v>0</v>
      </c>
      <c r="J54" s="85"/>
      <c r="K54" s="85"/>
      <c r="L54" s="85"/>
      <c r="M54" s="113"/>
      <c r="N54" s="88">
        <v>0</v>
      </c>
      <c r="O54" s="81">
        <f t="shared" si="0"/>
        <v>0</v>
      </c>
      <c r="P54" s="31"/>
      <c r="Q54" s="31"/>
    </row>
    <row r="55" spans="1:17" ht="12">
      <c r="A55" s="73"/>
      <c r="B55" s="102" t="s">
        <v>813</v>
      </c>
      <c r="C55" s="103">
        <v>610</v>
      </c>
      <c r="D55" s="97">
        <v>103.7</v>
      </c>
      <c r="E55" s="97">
        <v>24</v>
      </c>
      <c r="F55" s="101">
        <v>127.7</v>
      </c>
      <c r="G55" s="101">
        <v>127.7</v>
      </c>
      <c r="H55" s="86">
        <v>41799</v>
      </c>
      <c r="I55" s="87">
        <v>0</v>
      </c>
      <c r="J55" s="85"/>
      <c r="K55" s="85"/>
      <c r="L55" s="85"/>
      <c r="M55" s="113"/>
      <c r="N55" s="88">
        <v>0</v>
      </c>
      <c r="O55" s="81">
        <f t="shared" si="0"/>
        <v>0</v>
      </c>
      <c r="P55" s="31"/>
      <c r="Q55" s="31"/>
    </row>
    <row r="56" spans="1:17" ht="12">
      <c r="A56" s="73"/>
      <c r="B56" s="91" t="s">
        <v>884</v>
      </c>
      <c r="C56" s="92">
        <v>612</v>
      </c>
      <c r="D56" s="93">
        <v>104.04</v>
      </c>
      <c r="E56" s="93">
        <v>24</v>
      </c>
      <c r="F56" s="94">
        <v>128.04</v>
      </c>
      <c r="G56" s="94">
        <v>128.04</v>
      </c>
      <c r="H56" s="95">
        <v>41812</v>
      </c>
      <c r="I56" s="96">
        <v>0</v>
      </c>
      <c r="J56" s="94"/>
      <c r="K56" s="94"/>
      <c r="L56" s="94"/>
      <c r="M56" s="106"/>
      <c r="N56" s="90">
        <v>0</v>
      </c>
      <c r="O56" s="81">
        <f t="shared" si="0"/>
        <v>0</v>
      </c>
      <c r="P56" s="31"/>
      <c r="Q56" s="31"/>
    </row>
    <row r="57" spans="1:17" ht="12">
      <c r="A57" s="73"/>
      <c r="B57" s="102" t="s">
        <v>182</v>
      </c>
      <c r="C57" s="103">
        <v>627</v>
      </c>
      <c r="D57" s="97">
        <v>106.59</v>
      </c>
      <c r="E57" s="97">
        <v>24</v>
      </c>
      <c r="F57" s="101">
        <v>130.59</v>
      </c>
      <c r="G57" s="101">
        <v>130.59</v>
      </c>
      <c r="H57" s="104">
        <v>41801</v>
      </c>
      <c r="I57" s="100">
        <v>0</v>
      </c>
      <c r="J57" s="101"/>
      <c r="K57" s="101"/>
      <c r="L57" s="101"/>
      <c r="M57" s="117"/>
      <c r="N57" s="119">
        <v>0</v>
      </c>
      <c r="O57" s="81">
        <f t="shared" si="0"/>
        <v>0</v>
      </c>
      <c r="P57" s="31"/>
      <c r="Q57" s="31"/>
    </row>
    <row r="58" spans="1:17" ht="12">
      <c r="A58" s="73"/>
      <c r="B58" s="75" t="s">
        <v>391</v>
      </c>
      <c r="C58" s="76">
        <v>631</v>
      </c>
      <c r="D58" s="77">
        <v>107.27</v>
      </c>
      <c r="E58" s="77">
        <v>24</v>
      </c>
      <c r="F58" s="78">
        <v>131.27</v>
      </c>
      <c r="G58" s="78">
        <v>131.27</v>
      </c>
      <c r="H58" s="79">
        <v>41813</v>
      </c>
      <c r="I58" s="96">
        <v>0</v>
      </c>
      <c r="J58" s="94"/>
      <c r="K58" s="94"/>
      <c r="L58" s="94"/>
      <c r="M58" s="106"/>
      <c r="N58" s="90">
        <v>0</v>
      </c>
      <c r="O58" s="81">
        <f t="shared" si="0"/>
        <v>0</v>
      </c>
      <c r="P58" s="31"/>
      <c r="Q58" s="31"/>
    </row>
    <row r="59" spans="1:17" ht="12">
      <c r="A59" s="73"/>
      <c r="B59" s="32" t="s">
        <v>155</v>
      </c>
      <c r="C59" s="76">
        <v>618</v>
      </c>
      <c r="D59" s="77">
        <v>117.06</v>
      </c>
      <c r="E59" s="77"/>
      <c r="F59" s="78">
        <v>234.46</v>
      </c>
      <c r="G59" s="78">
        <v>234.46</v>
      </c>
      <c r="H59" s="79">
        <v>41898</v>
      </c>
      <c r="I59" s="80">
        <v>0</v>
      </c>
      <c r="J59" s="55">
        <v>5.35</v>
      </c>
      <c r="K59" s="78">
        <v>234</v>
      </c>
      <c r="L59" s="78">
        <v>12.66</v>
      </c>
      <c r="M59" s="105"/>
      <c r="N59" s="69">
        <v>5.35</v>
      </c>
      <c r="O59" s="126">
        <f>SUM(N59/3.4528)</f>
        <v>1.5494670991658943</v>
      </c>
      <c r="P59" s="31"/>
      <c r="Q59" s="31"/>
    </row>
    <row r="60" spans="1:17" ht="12">
      <c r="A60" s="73"/>
      <c r="B60" s="46" t="s">
        <v>156</v>
      </c>
      <c r="C60" s="83">
        <v>620</v>
      </c>
      <c r="D60" s="84">
        <v>117.4</v>
      </c>
      <c r="E60" s="84"/>
      <c r="F60" s="85"/>
      <c r="G60" s="85"/>
      <c r="H60" s="86">
        <v>41898</v>
      </c>
      <c r="I60" s="100"/>
      <c r="J60" s="45"/>
      <c r="K60" s="101">
        <v>-234</v>
      </c>
      <c r="L60" s="101">
        <v>-12.66</v>
      </c>
      <c r="M60" s="117"/>
      <c r="N60" s="132"/>
      <c r="O60" s="173"/>
      <c r="P60" s="31"/>
      <c r="Q60" s="31"/>
    </row>
    <row r="61" spans="1:17" ht="12">
      <c r="A61" s="73"/>
      <c r="B61" s="41" t="s">
        <v>297</v>
      </c>
      <c r="C61" s="103">
        <v>700</v>
      </c>
      <c r="D61" s="97">
        <v>119</v>
      </c>
      <c r="E61" s="97">
        <v>24</v>
      </c>
      <c r="F61" s="101">
        <v>143</v>
      </c>
      <c r="G61" s="101">
        <v>143</v>
      </c>
      <c r="H61" s="104">
        <v>41961</v>
      </c>
      <c r="I61" s="80">
        <v>0</v>
      </c>
      <c r="J61" s="55">
        <v>5.92</v>
      </c>
      <c r="K61" s="78">
        <v>143</v>
      </c>
      <c r="L61" s="78">
        <v>7.72</v>
      </c>
      <c r="M61" s="78"/>
      <c r="N61" s="126">
        <v>5.92</v>
      </c>
      <c r="O61" s="69">
        <f>SUM(N61/3.4528)</f>
        <v>1.7145505097312326</v>
      </c>
      <c r="P61" s="31"/>
      <c r="Q61" s="31"/>
    </row>
    <row r="62" spans="1:17" ht="12">
      <c r="A62" s="73"/>
      <c r="B62" s="41" t="s">
        <v>297</v>
      </c>
      <c r="C62" s="103"/>
      <c r="D62" s="97"/>
      <c r="E62" s="97"/>
      <c r="F62" s="101"/>
      <c r="G62" s="101"/>
      <c r="H62" s="104">
        <v>41961</v>
      </c>
      <c r="I62" s="87"/>
      <c r="J62" s="47"/>
      <c r="K62" s="85">
        <v>-143</v>
      </c>
      <c r="L62" s="85">
        <v>-7.72</v>
      </c>
      <c r="M62" s="85"/>
      <c r="N62" s="128"/>
      <c r="O62" s="68"/>
      <c r="P62" s="31"/>
      <c r="Q62" s="31"/>
    </row>
    <row r="63" spans="1:17" ht="12">
      <c r="A63" s="73"/>
      <c r="B63" s="75" t="s">
        <v>82</v>
      </c>
      <c r="C63" s="76">
        <v>611</v>
      </c>
      <c r="D63" s="77">
        <v>103.87</v>
      </c>
      <c r="E63" s="77">
        <v>24</v>
      </c>
      <c r="F63" s="78">
        <v>127.87</v>
      </c>
      <c r="G63" s="78">
        <v>127.87</v>
      </c>
      <c r="H63" s="79">
        <v>41753</v>
      </c>
      <c r="I63" s="100">
        <v>0</v>
      </c>
      <c r="J63" s="101"/>
      <c r="K63" s="101">
        <v>24</v>
      </c>
      <c r="L63" s="101" t="s">
        <v>949</v>
      </c>
      <c r="M63" s="117"/>
      <c r="N63" s="101">
        <v>0</v>
      </c>
      <c r="O63" s="119">
        <f>SUM(N63/3.4528)</f>
        <v>0</v>
      </c>
      <c r="P63" s="31"/>
      <c r="Q63" s="31"/>
    </row>
    <row r="64" spans="1:17" ht="12">
      <c r="A64" s="73"/>
      <c r="B64" s="102" t="s">
        <v>82</v>
      </c>
      <c r="C64" s="103"/>
      <c r="D64" s="97"/>
      <c r="E64" s="97"/>
      <c r="F64" s="101"/>
      <c r="G64" s="101"/>
      <c r="H64" s="104">
        <v>41753</v>
      </c>
      <c r="I64" s="100"/>
      <c r="J64" s="101"/>
      <c r="K64" s="101">
        <v>-24</v>
      </c>
      <c r="L64" s="101"/>
      <c r="M64" s="117"/>
      <c r="N64" s="101"/>
      <c r="O64" s="170"/>
      <c r="P64" s="31"/>
      <c r="Q64" s="31"/>
    </row>
    <row r="65" spans="1:17" ht="12">
      <c r="A65" s="73"/>
      <c r="B65" s="102" t="s">
        <v>82</v>
      </c>
      <c r="C65" s="103"/>
      <c r="D65" s="97"/>
      <c r="E65" s="97"/>
      <c r="F65" s="101"/>
      <c r="G65" s="101"/>
      <c r="H65" s="104"/>
      <c r="I65" s="100"/>
      <c r="J65" s="101"/>
      <c r="K65" s="101">
        <v>500</v>
      </c>
      <c r="L65" s="101" t="s">
        <v>963</v>
      </c>
      <c r="M65" s="117"/>
      <c r="N65" s="101"/>
      <c r="O65" s="170"/>
      <c r="P65" s="31"/>
      <c r="Q65" s="31"/>
    </row>
    <row r="66" spans="1:17" ht="12">
      <c r="A66" s="73"/>
      <c r="B66" s="82" t="s">
        <v>82</v>
      </c>
      <c r="C66" s="83"/>
      <c r="D66" s="84"/>
      <c r="E66" s="84"/>
      <c r="F66" s="85"/>
      <c r="G66" s="85"/>
      <c r="H66" s="86">
        <v>41753</v>
      </c>
      <c r="I66" s="87"/>
      <c r="J66" s="85"/>
      <c r="K66" s="85">
        <v>-500</v>
      </c>
      <c r="L66" s="85"/>
      <c r="M66" s="113"/>
      <c r="N66" s="85"/>
      <c r="O66" s="169"/>
      <c r="P66" s="31"/>
      <c r="Q66" s="31"/>
    </row>
    <row r="67" spans="1:17" ht="12">
      <c r="A67" s="73"/>
      <c r="B67" s="102" t="s">
        <v>29</v>
      </c>
      <c r="C67" s="103">
        <v>612</v>
      </c>
      <c r="D67" s="97">
        <v>104.04</v>
      </c>
      <c r="E67" s="97">
        <v>24</v>
      </c>
      <c r="F67" s="101">
        <v>128.04</v>
      </c>
      <c r="G67" s="101">
        <v>128.04</v>
      </c>
      <c r="H67" s="104">
        <v>41775</v>
      </c>
      <c r="I67" s="80">
        <v>0</v>
      </c>
      <c r="J67" s="78"/>
      <c r="K67" s="78"/>
      <c r="L67" s="78"/>
      <c r="M67" s="105"/>
      <c r="N67" s="81">
        <v>0</v>
      </c>
      <c r="O67" s="81">
        <f>SUM(N67/3.4528)</f>
        <v>0</v>
      </c>
      <c r="P67" s="31"/>
      <c r="Q67" s="31"/>
    </row>
    <row r="68" spans="1:17" ht="12">
      <c r="A68" s="73"/>
      <c r="B68" s="54" t="s">
        <v>298</v>
      </c>
      <c r="C68" s="92">
        <v>612</v>
      </c>
      <c r="D68" s="93">
        <v>104.04</v>
      </c>
      <c r="E68" s="93">
        <v>24</v>
      </c>
      <c r="F68" s="94">
        <v>128.04</v>
      </c>
      <c r="G68" s="94">
        <v>128.04</v>
      </c>
      <c r="H68" s="95">
        <v>41823</v>
      </c>
      <c r="I68" s="96">
        <v>0</v>
      </c>
      <c r="J68" s="33">
        <v>0.12</v>
      </c>
      <c r="K68" s="94"/>
      <c r="L68" s="94"/>
      <c r="M68" s="106"/>
      <c r="N68" s="136">
        <v>0.12</v>
      </c>
      <c r="O68" s="126">
        <f>SUM(N68/3.4528)</f>
        <v>0.03475440222428174</v>
      </c>
      <c r="P68" s="31"/>
      <c r="Q68" s="31"/>
    </row>
    <row r="69" spans="1:17" ht="12">
      <c r="A69" s="73"/>
      <c r="B69" s="82" t="s">
        <v>129</v>
      </c>
      <c r="C69" s="83">
        <v>626</v>
      </c>
      <c r="D69" s="84">
        <v>106.42</v>
      </c>
      <c r="E69" s="84">
        <v>24</v>
      </c>
      <c r="F69" s="85">
        <v>130.42</v>
      </c>
      <c r="G69" s="85">
        <v>130.42</v>
      </c>
      <c r="H69" s="86">
        <v>41778</v>
      </c>
      <c r="I69" s="87">
        <v>0</v>
      </c>
      <c r="J69" s="85"/>
      <c r="K69" s="85"/>
      <c r="L69" s="85"/>
      <c r="M69" s="113"/>
      <c r="N69" s="88">
        <v>0</v>
      </c>
      <c r="O69" s="81">
        <f>SUM(N69/3.4528)</f>
        <v>0</v>
      </c>
      <c r="P69" s="31"/>
      <c r="Q69" s="31"/>
    </row>
    <row r="70" spans="1:17" ht="12">
      <c r="A70" s="73"/>
      <c r="B70" s="75" t="s">
        <v>485</v>
      </c>
      <c r="C70" s="76">
        <v>625</v>
      </c>
      <c r="D70" s="77">
        <v>106.25</v>
      </c>
      <c r="E70" s="77">
        <v>24</v>
      </c>
      <c r="F70" s="78">
        <v>130.25</v>
      </c>
      <c r="G70" s="78">
        <v>130.25</v>
      </c>
      <c r="H70" s="79">
        <v>41816</v>
      </c>
      <c r="I70" s="80">
        <v>0</v>
      </c>
      <c r="J70" s="78"/>
      <c r="K70" s="78"/>
      <c r="L70" s="78"/>
      <c r="M70" s="121"/>
      <c r="N70" s="81">
        <v>0</v>
      </c>
      <c r="O70" s="81">
        <f>SUM(N70/3.4528)</f>
        <v>0</v>
      </c>
      <c r="Q70" s="31"/>
    </row>
    <row r="71" spans="1:17" ht="12">
      <c r="A71" s="73"/>
      <c r="B71" s="75" t="s">
        <v>530</v>
      </c>
      <c r="C71" s="76">
        <v>610</v>
      </c>
      <c r="D71" s="77">
        <v>103.7</v>
      </c>
      <c r="E71" s="77">
        <v>24</v>
      </c>
      <c r="F71" s="78">
        <v>127.7</v>
      </c>
      <c r="G71" s="78">
        <v>127.7</v>
      </c>
      <c r="H71" s="79">
        <v>41806</v>
      </c>
      <c r="I71" s="80">
        <v>0</v>
      </c>
      <c r="J71" s="78"/>
      <c r="K71" s="78"/>
      <c r="L71" s="78">
        <v>4.87</v>
      </c>
      <c r="M71" s="105"/>
      <c r="N71" s="105">
        <v>0</v>
      </c>
      <c r="O71" s="81">
        <f>SUM(N71/3.4528)</f>
        <v>0</v>
      </c>
      <c r="P71" s="35"/>
      <c r="Q71" s="31"/>
    </row>
    <row r="72" spans="1:17" ht="12">
      <c r="A72" s="73"/>
      <c r="B72" s="82" t="s">
        <v>530</v>
      </c>
      <c r="C72" s="83"/>
      <c r="D72" s="84"/>
      <c r="E72" s="84"/>
      <c r="F72" s="85"/>
      <c r="G72" s="85"/>
      <c r="H72" s="86">
        <v>41806</v>
      </c>
      <c r="I72" s="87"/>
      <c r="J72" s="85"/>
      <c r="K72" s="85"/>
      <c r="L72" s="85">
        <v>-4.87</v>
      </c>
      <c r="M72" s="113"/>
      <c r="N72" s="113"/>
      <c r="O72" s="169"/>
      <c r="P72" s="35"/>
      <c r="Q72" s="31"/>
    </row>
    <row r="73" spans="1:17" ht="12">
      <c r="A73" s="73"/>
      <c r="B73" s="75" t="s">
        <v>529</v>
      </c>
      <c r="C73" s="76">
        <v>610</v>
      </c>
      <c r="D73" s="77">
        <v>103.7</v>
      </c>
      <c r="E73" s="77">
        <v>24</v>
      </c>
      <c r="F73" s="78">
        <v>127.7</v>
      </c>
      <c r="G73" s="78">
        <v>127.7</v>
      </c>
      <c r="H73" s="79">
        <v>41806</v>
      </c>
      <c r="I73" s="80">
        <v>0</v>
      </c>
      <c r="J73" s="78"/>
      <c r="K73" s="78"/>
      <c r="L73" s="78">
        <v>4.87</v>
      </c>
      <c r="M73" s="105"/>
      <c r="N73" s="105">
        <v>0</v>
      </c>
      <c r="O73" s="81">
        <f>SUM(N73/3.4528)</f>
        <v>0</v>
      </c>
      <c r="P73" s="31"/>
      <c r="Q73" s="31"/>
    </row>
    <row r="74" spans="1:17" ht="12">
      <c r="A74" s="73"/>
      <c r="B74" s="82" t="s">
        <v>529</v>
      </c>
      <c r="C74" s="83"/>
      <c r="D74" s="84"/>
      <c r="E74" s="84"/>
      <c r="F74" s="85"/>
      <c r="G74" s="85"/>
      <c r="H74" s="86">
        <v>41806</v>
      </c>
      <c r="I74" s="87"/>
      <c r="J74" s="85"/>
      <c r="K74" s="85"/>
      <c r="L74" s="85">
        <v>-4.87</v>
      </c>
      <c r="M74" s="113"/>
      <c r="N74" s="113"/>
      <c r="O74" s="170"/>
      <c r="P74" s="31"/>
      <c r="Q74" s="31"/>
    </row>
    <row r="75" spans="1:17" ht="12">
      <c r="A75" s="73"/>
      <c r="B75" s="112" t="s">
        <v>296</v>
      </c>
      <c r="C75" s="42">
        <v>680</v>
      </c>
      <c r="D75" s="43">
        <v>115.6</v>
      </c>
      <c r="E75" s="43">
        <v>24</v>
      </c>
      <c r="F75" s="35">
        <v>139.6</v>
      </c>
      <c r="G75" s="101">
        <v>44.69</v>
      </c>
      <c r="H75" s="104">
        <v>41684</v>
      </c>
      <c r="I75" s="131">
        <f>SUM(F75-G75)</f>
        <v>94.91</v>
      </c>
      <c r="J75" s="101"/>
      <c r="K75" s="101">
        <v>382.98</v>
      </c>
      <c r="L75" s="101">
        <v>20.68</v>
      </c>
      <c r="M75" s="117"/>
      <c r="N75" s="45">
        <v>94.91</v>
      </c>
      <c r="O75" s="126">
        <f>SUM(N75/3.4528)</f>
        <v>27.487835959221503</v>
      </c>
      <c r="P75" s="31"/>
      <c r="Q75" s="31"/>
    </row>
    <row r="76" spans="1:17" ht="12">
      <c r="A76" s="73"/>
      <c r="B76" s="112" t="s">
        <v>296</v>
      </c>
      <c r="C76" s="42"/>
      <c r="D76" s="43"/>
      <c r="E76" s="43"/>
      <c r="F76" s="35"/>
      <c r="G76" s="35"/>
      <c r="H76" s="104">
        <v>41684</v>
      </c>
      <c r="I76" s="131"/>
      <c r="J76" s="101"/>
      <c r="K76" s="101">
        <v>-382.98</v>
      </c>
      <c r="L76" s="101">
        <v>-20.68</v>
      </c>
      <c r="M76" s="117"/>
      <c r="N76" s="45"/>
      <c r="O76" s="74"/>
      <c r="P76" s="31"/>
      <c r="Q76" s="31"/>
    </row>
    <row r="77" spans="1:17" ht="12">
      <c r="A77" s="73"/>
      <c r="B77" s="112" t="s">
        <v>296</v>
      </c>
      <c r="C77" s="42"/>
      <c r="D77" s="43"/>
      <c r="E77" s="43"/>
      <c r="F77" s="35"/>
      <c r="G77" s="35"/>
      <c r="H77" s="104">
        <v>41684</v>
      </c>
      <c r="I77" s="131"/>
      <c r="J77" s="101"/>
      <c r="K77" s="101">
        <v>-14</v>
      </c>
      <c r="L77" s="152" t="s">
        <v>953</v>
      </c>
      <c r="M77" s="117"/>
      <c r="N77" s="45"/>
      <c r="O77" s="74"/>
      <c r="P77" s="31"/>
      <c r="Q77" s="31"/>
    </row>
    <row r="78" spans="1:17" ht="12">
      <c r="A78" s="73"/>
      <c r="B78" s="112" t="s">
        <v>296</v>
      </c>
      <c r="C78" s="42"/>
      <c r="D78" s="43"/>
      <c r="E78" s="43"/>
      <c r="F78" s="35"/>
      <c r="G78" s="35"/>
      <c r="H78" s="104">
        <v>41684</v>
      </c>
      <c r="I78" s="131"/>
      <c r="J78" s="101"/>
      <c r="K78" s="101">
        <v>-37.65</v>
      </c>
      <c r="L78" s="152" t="s">
        <v>954</v>
      </c>
      <c r="M78" s="117"/>
      <c r="N78" s="45"/>
      <c r="O78" s="74"/>
      <c r="P78" s="31"/>
      <c r="Q78" s="31"/>
    </row>
    <row r="79" spans="1:17" ht="12">
      <c r="A79" s="73"/>
      <c r="B79" s="112" t="s">
        <v>296</v>
      </c>
      <c r="C79" s="42"/>
      <c r="D79" s="43"/>
      <c r="E79" s="43"/>
      <c r="F79" s="35"/>
      <c r="G79" s="35"/>
      <c r="H79" s="104">
        <v>42025</v>
      </c>
      <c r="I79" s="131"/>
      <c r="J79" s="101"/>
      <c r="K79" s="101"/>
      <c r="L79" s="152"/>
      <c r="M79" s="117"/>
      <c r="N79" s="45"/>
      <c r="O79" s="61">
        <v>-28</v>
      </c>
      <c r="P79" s="31"/>
      <c r="Q79" s="31"/>
    </row>
    <row r="80" spans="1:17" ht="12">
      <c r="A80" s="73"/>
      <c r="B80" s="91" t="s">
        <v>349</v>
      </c>
      <c r="C80" s="92">
        <v>660</v>
      </c>
      <c r="D80" s="93">
        <v>112.2</v>
      </c>
      <c r="E80" s="93">
        <v>24</v>
      </c>
      <c r="F80" s="94">
        <v>136.2</v>
      </c>
      <c r="G80" s="94">
        <v>136.2</v>
      </c>
      <c r="H80" s="95">
        <v>41772</v>
      </c>
      <c r="I80" s="96">
        <v>0</v>
      </c>
      <c r="J80" s="94"/>
      <c r="K80" s="94"/>
      <c r="L80" s="94"/>
      <c r="M80" s="106"/>
      <c r="N80" s="90">
        <v>0</v>
      </c>
      <c r="O80" s="119">
        <f aca="true" t="shared" si="1" ref="O80:O86">SUM(N80/3.4528)</f>
        <v>0</v>
      </c>
      <c r="P80" s="31"/>
      <c r="Q80" s="31"/>
    </row>
    <row r="81" spans="1:17" ht="12">
      <c r="A81" s="73"/>
      <c r="B81" s="91" t="s">
        <v>336</v>
      </c>
      <c r="C81" s="92">
        <v>640</v>
      </c>
      <c r="D81" s="93">
        <v>108.8</v>
      </c>
      <c r="E81" s="93">
        <v>24</v>
      </c>
      <c r="F81" s="94">
        <v>132.8</v>
      </c>
      <c r="G81" s="94">
        <v>132.8</v>
      </c>
      <c r="H81" s="95">
        <v>41816</v>
      </c>
      <c r="I81" s="96">
        <v>0</v>
      </c>
      <c r="J81" s="94"/>
      <c r="K81" s="94"/>
      <c r="L81" s="94"/>
      <c r="M81" s="139"/>
      <c r="N81" s="90">
        <v>0</v>
      </c>
      <c r="O81" s="81">
        <f t="shared" si="1"/>
        <v>0</v>
      </c>
      <c r="P81" s="31"/>
      <c r="Q81" s="31"/>
    </row>
    <row r="82" spans="2:17" ht="12">
      <c r="B82" s="82" t="s">
        <v>696</v>
      </c>
      <c r="C82" s="83">
        <v>600</v>
      </c>
      <c r="D82" s="84">
        <v>102</v>
      </c>
      <c r="E82" s="84">
        <v>24</v>
      </c>
      <c r="F82" s="85">
        <v>126</v>
      </c>
      <c r="G82" s="85">
        <v>126</v>
      </c>
      <c r="H82" s="86">
        <v>41713</v>
      </c>
      <c r="I82" s="87">
        <v>0</v>
      </c>
      <c r="J82" s="85"/>
      <c r="K82" s="85"/>
      <c r="L82" s="85"/>
      <c r="M82" s="113"/>
      <c r="N82" s="88">
        <v>0</v>
      </c>
      <c r="O82" s="81">
        <f t="shared" si="1"/>
        <v>0</v>
      </c>
      <c r="P82" s="31"/>
      <c r="Q82" s="31"/>
    </row>
    <row r="83" spans="2:17" ht="12">
      <c r="B83" s="102" t="s">
        <v>439</v>
      </c>
      <c r="C83" s="103">
        <v>597</v>
      </c>
      <c r="D83" s="97">
        <v>101.49</v>
      </c>
      <c r="E83" s="97">
        <v>24</v>
      </c>
      <c r="F83" s="101">
        <v>125.49</v>
      </c>
      <c r="G83" s="101">
        <v>125.49</v>
      </c>
      <c r="H83" s="104">
        <v>41757</v>
      </c>
      <c r="I83" s="87">
        <v>0</v>
      </c>
      <c r="J83" s="94"/>
      <c r="K83" s="94"/>
      <c r="L83" s="94"/>
      <c r="M83" s="106"/>
      <c r="N83" s="88">
        <v>0</v>
      </c>
      <c r="O83" s="81">
        <f t="shared" si="1"/>
        <v>0</v>
      </c>
      <c r="P83" s="31"/>
      <c r="Q83" s="31"/>
    </row>
    <row r="84" spans="2:17" ht="12">
      <c r="B84" s="32" t="s">
        <v>806</v>
      </c>
      <c r="C84" s="27">
        <v>600</v>
      </c>
      <c r="D84" s="28">
        <v>102</v>
      </c>
      <c r="E84" s="28">
        <v>24</v>
      </c>
      <c r="F84" s="29">
        <v>126</v>
      </c>
      <c r="G84" s="29"/>
      <c r="H84" s="34"/>
      <c r="I84" s="127">
        <v>126</v>
      </c>
      <c r="J84" s="55">
        <v>6.8</v>
      </c>
      <c r="K84" s="55">
        <v>366</v>
      </c>
      <c r="L84" s="55">
        <v>24.25</v>
      </c>
      <c r="M84" s="105"/>
      <c r="N84" s="126">
        <v>523.05</v>
      </c>
      <c r="O84" s="126">
        <f t="shared" si="1"/>
        <v>151.48575069508803</v>
      </c>
      <c r="P84" s="31"/>
      <c r="Q84" s="31"/>
    </row>
    <row r="85" spans="2:17" ht="12">
      <c r="B85" s="54" t="s">
        <v>413</v>
      </c>
      <c r="C85" s="51">
        <v>606</v>
      </c>
      <c r="D85" s="52">
        <v>103.02</v>
      </c>
      <c r="E85" s="52">
        <v>24</v>
      </c>
      <c r="F85" s="50">
        <v>127.02</v>
      </c>
      <c r="G85" s="50"/>
      <c r="H85" s="53"/>
      <c r="I85" s="129">
        <v>127.02</v>
      </c>
      <c r="J85" s="33">
        <v>6.86</v>
      </c>
      <c r="K85" s="33">
        <v>127.02</v>
      </c>
      <c r="L85" s="33">
        <v>6.86</v>
      </c>
      <c r="M85" s="106"/>
      <c r="N85" s="64">
        <v>267.76</v>
      </c>
      <c r="O85" s="126">
        <f t="shared" si="1"/>
        <v>77.54865616311399</v>
      </c>
      <c r="P85" s="31"/>
      <c r="Q85" s="31"/>
    </row>
    <row r="86" spans="2:17" ht="12">
      <c r="B86" s="102" t="s">
        <v>722</v>
      </c>
      <c r="C86" s="103">
        <v>615</v>
      </c>
      <c r="D86" s="97">
        <v>104.55</v>
      </c>
      <c r="E86" s="97">
        <v>24</v>
      </c>
      <c r="F86" s="101">
        <v>128.55</v>
      </c>
      <c r="G86" s="101">
        <v>128.55</v>
      </c>
      <c r="H86" s="104">
        <v>41788</v>
      </c>
      <c r="I86" s="100">
        <v>0</v>
      </c>
      <c r="J86" s="101"/>
      <c r="K86" s="101"/>
      <c r="L86" s="101"/>
      <c r="M86" s="117"/>
      <c r="N86" s="117">
        <v>0</v>
      </c>
      <c r="O86" s="81">
        <f t="shared" si="1"/>
        <v>0</v>
      </c>
      <c r="P86" s="31"/>
      <c r="Q86" s="31"/>
    </row>
    <row r="87" spans="2:17" ht="12">
      <c r="B87" s="75" t="s">
        <v>489</v>
      </c>
      <c r="C87" s="76">
        <v>600</v>
      </c>
      <c r="D87" s="77">
        <v>102</v>
      </c>
      <c r="E87" s="77">
        <v>24</v>
      </c>
      <c r="F87" s="78">
        <v>126</v>
      </c>
      <c r="G87" s="78">
        <v>124.64</v>
      </c>
      <c r="H87" s="79">
        <v>41813</v>
      </c>
      <c r="I87" s="80">
        <v>1.36</v>
      </c>
      <c r="J87" s="78"/>
      <c r="K87" s="78">
        <v>-1.36</v>
      </c>
      <c r="L87" s="78"/>
      <c r="M87" s="105"/>
      <c r="N87" s="105">
        <v>0</v>
      </c>
      <c r="O87" s="81">
        <f>SUM(N87/3.4528)</f>
        <v>0</v>
      </c>
      <c r="P87" s="31"/>
      <c r="Q87" s="31"/>
    </row>
    <row r="88" spans="2:17" ht="12">
      <c r="B88" s="82" t="s">
        <v>489</v>
      </c>
      <c r="C88" s="83"/>
      <c r="D88" s="84"/>
      <c r="E88" s="84"/>
      <c r="F88" s="85"/>
      <c r="G88" s="85"/>
      <c r="H88" s="86" t="s">
        <v>66</v>
      </c>
      <c r="I88" s="87">
        <v>-1.36</v>
      </c>
      <c r="J88" s="85"/>
      <c r="K88" s="85">
        <v>1.36</v>
      </c>
      <c r="L88" s="85"/>
      <c r="M88" s="113"/>
      <c r="N88" s="113"/>
      <c r="O88" s="169"/>
      <c r="P88" s="31"/>
      <c r="Q88" s="31"/>
    </row>
    <row r="89" spans="2:17" ht="12">
      <c r="B89" s="41" t="s">
        <v>554</v>
      </c>
      <c r="C89" s="42">
        <v>600</v>
      </c>
      <c r="D89" s="43">
        <v>102</v>
      </c>
      <c r="E89" s="43">
        <v>24</v>
      </c>
      <c r="F89" s="35">
        <v>126</v>
      </c>
      <c r="G89" s="101">
        <v>5.69</v>
      </c>
      <c r="H89" s="104">
        <v>41794</v>
      </c>
      <c r="I89" s="131">
        <v>120.31</v>
      </c>
      <c r="J89" s="45">
        <v>6.5</v>
      </c>
      <c r="K89" s="101">
        <v>126</v>
      </c>
      <c r="L89" s="101">
        <v>8.31</v>
      </c>
      <c r="M89" s="117"/>
      <c r="N89" s="74">
        <v>126.81</v>
      </c>
      <c r="O89" s="126">
        <f>SUM(N89/3.4528)</f>
        <v>36.72671455050973</v>
      </c>
      <c r="P89" s="31"/>
      <c r="Q89" s="31"/>
    </row>
    <row r="90" spans="2:17" ht="12">
      <c r="B90" s="41" t="s">
        <v>554</v>
      </c>
      <c r="C90" s="42"/>
      <c r="D90" s="43"/>
      <c r="E90" s="43"/>
      <c r="F90" s="35"/>
      <c r="G90" s="101"/>
      <c r="H90" s="104">
        <v>41794</v>
      </c>
      <c r="I90" s="131"/>
      <c r="J90" s="45"/>
      <c r="K90" s="101">
        <v>-126</v>
      </c>
      <c r="L90" s="101">
        <v>-8.31</v>
      </c>
      <c r="M90" s="117"/>
      <c r="N90" s="132"/>
      <c r="O90" s="173"/>
      <c r="P90" s="31"/>
      <c r="Q90" s="31"/>
    </row>
    <row r="91" spans="2:17" ht="12">
      <c r="B91" s="75" t="s">
        <v>440</v>
      </c>
      <c r="C91" s="76">
        <v>640</v>
      </c>
      <c r="D91" s="77">
        <v>142.8</v>
      </c>
      <c r="E91" s="77"/>
      <c r="F91" s="78">
        <v>142.8</v>
      </c>
      <c r="G91" s="78">
        <v>142.8</v>
      </c>
      <c r="H91" s="79">
        <v>41932</v>
      </c>
      <c r="I91" s="80">
        <v>0</v>
      </c>
      <c r="J91" s="78"/>
      <c r="K91" s="78">
        <v>632</v>
      </c>
      <c r="L91" s="78">
        <v>48.12</v>
      </c>
      <c r="M91" s="105"/>
      <c r="N91" s="78">
        <v>0</v>
      </c>
      <c r="O91" s="81">
        <f>SUM(N91/3.4528)</f>
        <v>0</v>
      </c>
      <c r="P91" s="31"/>
      <c r="Q91" s="31"/>
    </row>
    <row r="92" spans="2:17" ht="12">
      <c r="B92" s="102" t="s">
        <v>440</v>
      </c>
      <c r="C92" s="103"/>
      <c r="D92" s="97"/>
      <c r="E92" s="97"/>
      <c r="F92" s="101"/>
      <c r="G92" s="101"/>
      <c r="H92" s="104">
        <v>41669</v>
      </c>
      <c r="I92" s="100"/>
      <c r="J92" s="101"/>
      <c r="K92" s="101">
        <v>-300</v>
      </c>
      <c r="L92" s="101"/>
      <c r="M92" s="117"/>
      <c r="N92" s="101"/>
      <c r="O92" s="170"/>
      <c r="P92" s="31"/>
      <c r="Q92" s="31"/>
    </row>
    <row r="93" spans="2:17" ht="12">
      <c r="B93" s="102" t="s">
        <v>440</v>
      </c>
      <c r="C93" s="103"/>
      <c r="D93" s="97"/>
      <c r="E93" s="97"/>
      <c r="F93" s="101"/>
      <c r="G93" s="101"/>
      <c r="H93" s="104">
        <v>41732</v>
      </c>
      <c r="I93" s="100"/>
      <c r="J93" s="101"/>
      <c r="K93" s="101">
        <v>-300</v>
      </c>
      <c r="L93" s="101"/>
      <c r="M93" s="117"/>
      <c r="N93" s="101"/>
      <c r="O93" s="170"/>
      <c r="P93" s="31"/>
      <c r="Q93" s="31"/>
    </row>
    <row r="94" spans="2:17" ht="12">
      <c r="B94" s="82" t="s">
        <v>440</v>
      </c>
      <c r="C94" s="83"/>
      <c r="D94" s="84"/>
      <c r="E94" s="84"/>
      <c r="F94" s="85"/>
      <c r="G94" s="85"/>
      <c r="H94" s="86">
        <v>41932</v>
      </c>
      <c r="I94" s="87"/>
      <c r="J94" s="85"/>
      <c r="K94" s="85">
        <v>-32</v>
      </c>
      <c r="L94" s="85">
        <v>-48.12</v>
      </c>
      <c r="M94" s="113"/>
      <c r="N94" s="85"/>
      <c r="O94" s="169"/>
      <c r="P94" s="31"/>
      <c r="Q94" s="31"/>
    </row>
    <row r="95" spans="2:17" ht="12">
      <c r="B95" s="112" t="s">
        <v>98</v>
      </c>
      <c r="C95" s="103">
        <v>600</v>
      </c>
      <c r="D95" s="97">
        <v>102</v>
      </c>
      <c r="E95" s="97">
        <v>24</v>
      </c>
      <c r="F95" s="101">
        <v>126</v>
      </c>
      <c r="G95" s="101">
        <v>130</v>
      </c>
      <c r="H95" s="104">
        <v>41897</v>
      </c>
      <c r="I95" s="118">
        <v>-4</v>
      </c>
      <c r="J95" s="45">
        <v>2.84</v>
      </c>
      <c r="K95" s="36">
        <v>-0.69</v>
      </c>
      <c r="L95" s="101"/>
      <c r="M95" s="117"/>
      <c r="N95" s="115">
        <v>-1.85</v>
      </c>
      <c r="O95" s="59">
        <f>SUM(N95/3.4528)</f>
        <v>-0.5357970342910102</v>
      </c>
      <c r="P95" s="31"/>
      <c r="Q95" s="31"/>
    </row>
    <row r="96" spans="2:17" ht="12">
      <c r="B96" s="91" t="s">
        <v>94</v>
      </c>
      <c r="C96" s="92">
        <v>600</v>
      </c>
      <c r="D96" s="93">
        <v>102</v>
      </c>
      <c r="E96" s="93">
        <v>24</v>
      </c>
      <c r="F96" s="94">
        <v>126</v>
      </c>
      <c r="G96" s="94">
        <v>126</v>
      </c>
      <c r="H96" s="95">
        <v>41800</v>
      </c>
      <c r="I96" s="96">
        <v>0</v>
      </c>
      <c r="J96" s="94"/>
      <c r="K96" s="94"/>
      <c r="L96" s="94"/>
      <c r="M96" s="106"/>
      <c r="N96" s="90">
        <v>0</v>
      </c>
      <c r="O96" s="81">
        <f>SUM(N96/3.4528)</f>
        <v>0</v>
      </c>
      <c r="P96" s="31"/>
      <c r="Q96" s="31"/>
    </row>
    <row r="97" spans="2:17" ht="12">
      <c r="B97" s="75" t="s">
        <v>661</v>
      </c>
      <c r="C97" s="76">
        <v>600</v>
      </c>
      <c r="D97" s="77">
        <v>102</v>
      </c>
      <c r="E97" s="77">
        <v>24</v>
      </c>
      <c r="F97" s="78">
        <v>126</v>
      </c>
      <c r="G97" s="78">
        <v>126</v>
      </c>
      <c r="H97" s="79">
        <v>41746</v>
      </c>
      <c r="I97" s="80">
        <v>0</v>
      </c>
      <c r="J97" s="78"/>
      <c r="K97" s="78"/>
      <c r="L97" s="78"/>
      <c r="M97" s="105"/>
      <c r="N97" s="81">
        <v>0</v>
      </c>
      <c r="O97" s="81">
        <f>SUM(N97/3.4528)</f>
        <v>0</v>
      </c>
      <c r="P97" s="31"/>
      <c r="Q97" s="31"/>
    </row>
    <row r="98" spans="2:17" ht="12">
      <c r="B98" s="57" t="s">
        <v>327</v>
      </c>
      <c r="C98" s="76">
        <v>606</v>
      </c>
      <c r="D98" s="77">
        <v>103.02</v>
      </c>
      <c r="E98" s="77">
        <v>24</v>
      </c>
      <c r="F98" s="78">
        <v>127.02</v>
      </c>
      <c r="G98" s="78">
        <v>133.88</v>
      </c>
      <c r="H98" s="79">
        <v>41813</v>
      </c>
      <c r="I98" s="67">
        <f>SUM(F98-G98)</f>
        <v>-6.859999999999999</v>
      </c>
      <c r="J98" s="78"/>
      <c r="K98" s="55">
        <v>127.02</v>
      </c>
      <c r="L98" s="78">
        <v>0.65</v>
      </c>
      <c r="M98" s="105" t="s">
        <v>966</v>
      </c>
      <c r="N98" s="114">
        <v>-7.19</v>
      </c>
      <c r="O98" s="59">
        <f>SUM(N98/3.4528)</f>
        <v>-2.082367933271548</v>
      </c>
      <c r="P98" s="31"/>
      <c r="Q98" s="31"/>
    </row>
    <row r="99" spans="2:17" ht="12">
      <c r="B99" s="60" t="s">
        <v>327</v>
      </c>
      <c r="C99" s="83"/>
      <c r="D99" s="84"/>
      <c r="E99" s="84"/>
      <c r="F99" s="85"/>
      <c r="G99" s="85"/>
      <c r="H99" s="86"/>
      <c r="I99" s="62"/>
      <c r="J99" s="85"/>
      <c r="K99" s="40">
        <v>-127.35</v>
      </c>
      <c r="L99" s="85">
        <v>-0.65</v>
      </c>
      <c r="M99" s="113" t="s">
        <v>966</v>
      </c>
      <c r="N99" s="116"/>
      <c r="O99" s="165"/>
      <c r="P99" s="31"/>
      <c r="Q99" s="31"/>
    </row>
    <row r="100" spans="2:17" ht="12">
      <c r="B100" s="112" t="s">
        <v>659</v>
      </c>
      <c r="C100" s="103">
        <v>615</v>
      </c>
      <c r="D100" s="97">
        <v>104.55</v>
      </c>
      <c r="E100" s="97">
        <v>24</v>
      </c>
      <c r="F100" s="101">
        <v>128.55</v>
      </c>
      <c r="G100" s="101">
        <v>91.82</v>
      </c>
      <c r="H100" s="104">
        <v>41858</v>
      </c>
      <c r="I100" s="100">
        <v>36.73</v>
      </c>
      <c r="J100" s="101">
        <v>0.78</v>
      </c>
      <c r="K100" s="36">
        <v>-58.62</v>
      </c>
      <c r="L100" s="101"/>
      <c r="M100" s="117"/>
      <c r="N100" s="115">
        <v>-21.89</v>
      </c>
      <c r="O100" s="59">
        <f>SUM(N100/3.4528)</f>
        <v>-6.3397822057460615</v>
      </c>
      <c r="P100" s="31"/>
      <c r="Q100" s="31"/>
    </row>
    <row r="101" spans="2:17" ht="12">
      <c r="B101" s="112" t="s">
        <v>659</v>
      </c>
      <c r="C101" s="103"/>
      <c r="D101" s="97"/>
      <c r="E101" s="97"/>
      <c r="F101" s="101"/>
      <c r="G101" s="101"/>
      <c r="H101" s="104" t="s">
        <v>66</v>
      </c>
      <c r="I101" s="100">
        <v>-36.73</v>
      </c>
      <c r="J101" s="101">
        <v>-0.78</v>
      </c>
      <c r="K101" s="45">
        <v>36.73</v>
      </c>
      <c r="L101" s="101"/>
      <c r="M101" s="117"/>
      <c r="N101" s="115"/>
      <c r="O101" s="165"/>
      <c r="P101" s="31"/>
      <c r="Q101" s="31"/>
    </row>
    <row r="102" spans="2:17" ht="12">
      <c r="B102" s="91" t="s">
        <v>299</v>
      </c>
      <c r="C102" s="92">
        <v>600</v>
      </c>
      <c r="D102" s="93">
        <v>102</v>
      </c>
      <c r="E102" s="93">
        <v>24</v>
      </c>
      <c r="F102" s="94">
        <v>126</v>
      </c>
      <c r="G102" s="94">
        <v>127.4</v>
      </c>
      <c r="H102" s="95">
        <v>41858</v>
      </c>
      <c r="I102" s="96">
        <v>-1.4</v>
      </c>
      <c r="J102" s="94">
        <v>1.4</v>
      </c>
      <c r="K102" s="94"/>
      <c r="L102" s="94"/>
      <c r="M102" s="106"/>
      <c r="N102" s="90">
        <v>0</v>
      </c>
      <c r="O102" s="81">
        <f aca="true" t="shared" si="2" ref="O102:O108">SUM(N102/3.4528)</f>
        <v>0</v>
      </c>
      <c r="P102" s="31"/>
      <c r="Q102" s="31"/>
    </row>
    <row r="103" spans="2:17" ht="12">
      <c r="B103" s="102" t="s">
        <v>674</v>
      </c>
      <c r="C103" s="103">
        <v>600</v>
      </c>
      <c r="D103" s="97">
        <v>102</v>
      </c>
      <c r="E103" s="97">
        <v>24</v>
      </c>
      <c r="F103" s="101">
        <v>126</v>
      </c>
      <c r="G103" s="101">
        <v>126</v>
      </c>
      <c r="H103" s="104">
        <v>41807</v>
      </c>
      <c r="I103" s="96">
        <v>0</v>
      </c>
      <c r="J103" s="94"/>
      <c r="K103" s="94"/>
      <c r="L103" s="94"/>
      <c r="M103" s="106"/>
      <c r="N103" s="90">
        <v>0</v>
      </c>
      <c r="O103" s="81">
        <f t="shared" si="2"/>
        <v>0</v>
      </c>
      <c r="P103" s="31"/>
      <c r="Q103" s="31"/>
    </row>
    <row r="104" spans="2:17" ht="12">
      <c r="B104" s="32" t="s">
        <v>710</v>
      </c>
      <c r="C104" s="76">
        <v>620</v>
      </c>
      <c r="D104" s="77">
        <v>105.4</v>
      </c>
      <c r="E104" s="77">
        <v>24</v>
      </c>
      <c r="F104" s="78">
        <v>129.4</v>
      </c>
      <c r="G104" s="78">
        <v>126</v>
      </c>
      <c r="H104" s="79">
        <v>41708</v>
      </c>
      <c r="I104" s="127">
        <v>3.4</v>
      </c>
      <c r="J104" s="78"/>
      <c r="K104" s="78"/>
      <c r="L104" s="78"/>
      <c r="M104" s="105"/>
      <c r="N104" s="126">
        <v>3.4</v>
      </c>
      <c r="O104" s="126">
        <f t="shared" si="2"/>
        <v>0.9847080630213161</v>
      </c>
      <c r="P104" s="31"/>
      <c r="Q104" s="31"/>
    </row>
    <row r="105" spans="2:17" ht="12">
      <c r="B105" s="65" t="s">
        <v>464</v>
      </c>
      <c r="C105" s="92">
        <v>694</v>
      </c>
      <c r="D105" s="93">
        <v>117.98</v>
      </c>
      <c r="E105" s="93">
        <v>24</v>
      </c>
      <c r="F105" s="94">
        <v>141.98</v>
      </c>
      <c r="G105" s="94">
        <v>142</v>
      </c>
      <c r="H105" s="95">
        <v>41682</v>
      </c>
      <c r="I105" s="120">
        <v>-0.02</v>
      </c>
      <c r="J105" s="94"/>
      <c r="K105" s="49">
        <v>-0.02</v>
      </c>
      <c r="L105" s="94"/>
      <c r="M105" s="106"/>
      <c r="N105" s="125">
        <v>-0.04</v>
      </c>
      <c r="O105" s="59">
        <f t="shared" si="2"/>
        <v>-0.011584800741427249</v>
      </c>
      <c r="P105" s="31"/>
      <c r="Q105" s="31"/>
    </row>
    <row r="106" spans="2:17" ht="12">
      <c r="B106" s="82" t="s">
        <v>771</v>
      </c>
      <c r="C106" s="83">
        <v>600</v>
      </c>
      <c r="D106" s="84">
        <v>102</v>
      </c>
      <c r="E106" s="84">
        <v>24</v>
      </c>
      <c r="F106" s="85">
        <v>126</v>
      </c>
      <c r="G106" s="85">
        <v>126</v>
      </c>
      <c r="H106" s="86">
        <v>41713</v>
      </c>
      <c r="I106" s="87">
        <v>0</v>
      </c>
      <c r="J106" s="85"/>
      <c r="K106" s="85"/>
      <c r="L106" s="85"/>
      <c r="M106" s="113"/>
      <c r="N106" s="88">
        <v>0</v>
      </c>
      <c r="O106" s="81">
        <f t="shared" si="2"/>
        <v>0</v>
      </c>
      <c r="P106" s="31"/>
      <c r="Q106" s="31"/>
    </row>
    <row r="107" spans="2:17" ht="12">
      <c r="B107" s="102" t="s">
        <v>791</v>
      </c>
      <c r="C107" s="103">
        <v>600</v>
      </c>
      <c r="D107" s="97">
        <v>102</v>
      </c>
      <c r="E107" s="97">
        <v>24</v>
      </c>
      <c r="F107" s="101">
        <v>126</v>
      </c>
      <c r="G107" s="101">
        <v>126.49</v>
      </c>
      <c r="H107" s="104">
        <v>41834</v>
      </c>
      <c r="I107" s="100">
        <v>-0.49</v>
      </c>
      <c r="J107" s="101">
        <v>0.49</v>
      </c>
      <c r="K107" s="101"/>
      <c r="L107" s="101"/>
      <c r="M107" s="117"/>
      <c r="N107" s="119">
        <v>0</v>
      </c>
      <c r="O107" s="81">
        <f t="shared" si="2"/>
        <v>0</v>
      </c>
      <c r="P107" s="31"/>
      <c r="Q107" s="31"/>
    </row>
    <row r="108" spans="2:17" ht="12">
      <c r="B108" s="75" t="s">
        <v>211</v>
      </c>
      <c r="C108" s="76">
        <v>600</v>
      </c>
      <c r="D108" s="77">
        <v>102</v>
      </c>
      <c r="E108" s="77">
        <v>24</v>
      </c>
      <c r="F108" s="78">
        <v>126</v>
      </c>
      <c r="G108" s="78">
        <v>126.49</v>
      </c>
      <c r="H108" s="79">
        <v>41834</v>
      </c>
      <c r="I108" s="80">
        <v>-0.49</v>
      </c>
      <c r="J108" s="78">
        <v>0.49</v>
      </c>
      <c r="K108" s="78"/>
      <c r="L108" s="78"/>
      <c r="M108" s="105"/>
      <c r="N108" s="81">
        <v>0</v>
      </c>
      <c r="O108" s="81">
        <f t="shared" si="2"/>
        <v>0</v>
      </c>
      <c r="P108" s="31"/>
      <c r="Q108" s="31"/>
    </row>
    <row r="109" spans="2:17" ht="12">
      <c r="B109" s="75" t="s">
        <v>854</v>
      </c>
      <c r="C109" s="76">
        <v>600</v>
      </c>
      <c r="D109" s="77">
        <v>102</v>
      </c>
      <c r="E109" s="77">
        <v>24</v>
      </c>
      <c r="F109" s="78">
        <v>126</v>
      </c>
      <c r="G109" s="78">
        <v>126</v>
      </c>
      <c r="H109" s="79">
        <v>41801</v>
      </c>
      <c r="I109" s="80">
        <v>0</v>
      </c>
      <c r="J109" s="78"/>
      <c r="K109" s="78"/>
      <c r="L109" s="78">
        <v>1.32</v>
      </c>
      <c r="M109" s="105"/>
      <c r="N109" s="105">
        <v>0</v>
      </c>
      <c r="O109" s="81">
        <f>SUM(N109/3.4528)</f>
        <v>0</v>
      </c>
      <c r="P109" s="31"/>
      <c r="Q109" s="31"/>
    </row>
    <row r="110" spans="2:17" ht="12">
      <c r="B110" s="82" t="s">
        <v>854</v>
      </c>
      <c r="C110" s="83"/>
      <c r="D110" s="84"/>
      <c r="E110" s="84"/>
      <c r="F110" s="85"/>
      <c r="G110" s="85"/>
      <c r="H110" s="86">
        <v>41801</v>
      </c>
      <c r="I110" s="87"/>
      <c r="J110" s="85"/>
      <c r="K110" s="85"/>
      <c r="L110" s="85">
        <v>-1.32</v>
      </c>
      <c r="M110" s="113"/>
      <c r="N110" s="113"/>
      <c r="O110" s="169"/>
      <c r="P110" s="31"/>
      <c r="Q110" s="31"/>
    </row>
    <row r="111" spans="2:17" ht="12">
      <c r="B111" s="82" t="s">
        <v>152</v>
      </c>
      <c r="C111" s="83">
        <v>600</v>
      </c>
      <c r="D111" s="84">
        <v>102</v>
      </c>
      <c r="E111" s="84">
        <v>24</v>
      </c>
      <c r="F111" s="85">
        <v>126</v>
      </c>
      <c r="G111" s="85">
        <v>126</v>
      </c>
      <c r="H111" s="86">
        <v>41813</v>
      </c>
      <c r="I111" s="87">
        <v>0</v>
      </c>
      <c r="J111" s="85"/>
      <c r="K111" s="85"/>
      <c r="L111" s="85"/>
      <c r="M111" s="113"/>
      <c r="N111" s="88">
        <v>0</v>
      </c>
      <c r="O111" s="81">
        <f>SUM(N111/3.4528)</f>
        <v>0</v>
      </c>
      <c r="P111" s="31"/>
      <c r="Q111" s="31"/>
    </row>
    <row r="112" spans="2:17" ht="12">
      <c r="B112" s="82" t="s">
        <v>51</v>
      </c>
      <c r="C112" s="83">
        <v>600</v>
      </c>
      <c r="D112" s="84">
        <v>102</v>
      </c>
      <c r="E112" s="84">
        <v>24</v>
      </c>
      <c r="F112" s="85">
        <v>126</v>
      </c>
      <c r="G112" s="85">
        <v>126</v>
      </c>
      <c r="H112" s="86">
        <v>41801</v>
      </c>
      <c r="I112" s="100">
        <v>0</v>
      </c>
      <c r="J112" s="101"/>
      <c r="K112" s="101"/>
      <c r="L112" s="101"/>
      <c r="M112" s="117"/>
      <c r="N112" s="119">
        <v>0</v>
      </c>
      <c r="O112" s="81">
        <f>SUM(N112/3.4528)</f>
        <v>0</v>
      </c>
      <c r="P112" s="31"/>
      <c r="Q112" s="31"/>
    </row>
    <row r="113" spans="1:17" ht="12">
      <c r="A113" s="73"/>
      <c r="B113" s="65" t="s">
        <v>420</v>
      </c>
      <c r="C113" s="92">
        <v>634</v>
      </c>
      <c r="D113" s="93">
        <v>107.78</v>
      </c>
      <c r="E113" s="93">
        <v>24</v>
      </c>
      <c r="F113" s="94">
        <v>131.78</v>
      </c>
      <c r="G113" s="94">
        <v>131.78</v>
      </c>
      <c r="H113" s="95">
        <v>41722</v>
      </c>
      <c r="I113" s="96">
        <v>0</v>
      </c>
      <c r="J113" s="94"/>
      <c r="K113" s="49">
        <v>-4</v>
      </c>
      <c r="L113" s="94"/>
      <c r="M113" s="94"/>
      <c r="N113" s="66">
        <v>-4</v>
      </c>
      <c r="O113" s="59">
        <f>SUM(N113/3.4528)</f>
        <v>-1.1584800741427248</v>
      </c>
      <c r="P113" s="31"/>
      <c r="Q113" s="31"/>
    </row>
    <row r="114" spans="1:17" ht="12">
      <c r="A114" s="73"/>
      <c r="B114" s="102" t="s">
        <v>646</v>
      </c>
      <c r="C114" s="103">
        <v>690</v>
      </c>
      <c r="D114" s="97">
        <v>117.3</v>
      </c>
      <c r="E114" s="97">
        <v>24</v>
      </c>
      <c r="F114" s="101">
        <v>141.3</v>
      </c>
      <c r="G114" s="101">
        <v>141.3</v>
      </c>
      <c r="H114" s="104">
        <v>41713</v>
      </c>
      <c r="I114" s="100">
        <v>0</v>
      </c>
      <c r="J114" s="101"/>
      <c r="K114" s="101"/>
      <c r="L114" s="101"/>
      <c r="M114" s="101"/>
      <c r="N114" s="119">
        <v>0</v>
      </c>
      <c r="O114" s="81">
        <f>SUM(N114/3.4528)</f>
        <v>0</v>
      </c>
      <c r="P114" s="31"/>
      <c r="Q114" s="31"/>
    </row>
    <row r="115" spans="1:17" ht="12">
      <c r="A115" s="73"/>
      <c r="B115" s="57" t="s">
        <v>808</v>
      </c>
      <c r="C115" s="76">
        <v>660</v>
      </c>
      <c r="D115" s="77">
        <v>112.2</v>
      </c>
      <c r="E115" s="77">
        <v>24</v>
      </c>
      <c r="F115" s="78">
        <v>136.2</v>
      </c>
      <c r="G115" s="78">
        <v>137.02</v>
      </c>
      <c r="H115" s="79">
        <v>41757</v>
      </c>
      <c r="I115" s="67">
        <v>-0.82</v>
      </c>
      <c r="J115" s="78"/>
      <c r="K115" s="78">
        <v>0.98</v>
      </c>
      <c r="L115" s="78"/>
      <c r="M115" s="105"/>
      <c r="N115" s="114">
        <v>-0.82</v>
      </c>
      <c r="O115" s="59">
        <f>SUM(N115/3.4528)</f>
        <v>-0.23748841519925856</v>
      </c>
      <c r="P115" s="31"/>
      <c r="Q115" s="31"/>
    </row>
    <row r="116" spans="1:17" ht="12">
      <c r="A116" s="73"/>
      <c r="B116" s="60" t="s">
        <v>808</v>
      </c>
      <c r="C116" s="83"/>
      <c r="D116" s="84"/>
      <c r="E116" s="84"/>
      <c r="F116" s="85"/>
      <c r="G116" s="85"/>
      <c r="H116" s="86">
        <v>41757</v>
      </c>
      <c r="I116" s="62"/>
      <c r="J116" s="85"/>
      <c r="K116" s="85">
        <v>-0.98</v>
      </c>
      <c r="L116" s="85"/>
      <c r="M116" s="113"/>
      <c r="N116" s="116"/>
      <c r="O116" s="165"/>
      <c r="P116" s="31"/>
      <c r="Q116" s="31"/>
    </row>
    <row r="117" spans="1:17" ht="12">
      <c r="A117" s="73"/>
      <c r="B117" s="102" t="s">
        <v>450</v>
      </c>
      <c r="C117" s="103">
        <v>600</v>
      </c>
      <c r="D117" s="97">
        <v>102</v>
      </c>
      <c r="E117" s="97">
        <v>24</v>
      </c>
      <c r="F117" s="101">
        <v>126</v>
      </c>
      <c r="G117" s="101">
        <v>126</v>
      </c>
      <c r="H117" s="104">
        <v>41732</v>
      </c>
      <c r="I117" s="87">
        <v>0</v>
      </c>
      <c r="J117" s="85"/>
      <c r="K117" s="85"/>
      <c r="L117" s="85"/>
      <c r="M117" s="113"/>
      <c r="N117" s="88">
        <v>0</v>
      </c>
      <c r="O117" s="81">
        <f aca="true" t="shared" si="3" ref="O117:O124">SUM(N117/3.4528)</f>
        <v>0</v>
      </c>
      <c r="P117" s="31"/>
      <c r="Q117" s="31"/>
    </row>
    <row r="118" spans="1:17" ht="12">
      <c r="A118" s="73"/>
      <c r="B118" s="91" t="s">
        <v>556</v>
      </c>
      <c r="C118" s="92">
        <v>600</v>
      </c>
      <c r="D118" s="93">
        <v>102</v>
      </c>
      <c r="E118" s="93">
        <v>24</v>
      </c>
      <c r="F118" s="94">
        <v>126</v>
      </c>
      <c r="G118" s="94">
        <v>126</v>
      </c>
      <c r="H118" s="95">
        <v>41741</v>
      </c>
      <c r="I118" s="100">
        <v>0</v>
      </c>
      <c r="J118" s="101"/>
      <c r="K118" s="101"/>
      <c r="L118" s="101"/>
      <c r="M118" s="117"/>
      <c r="N118" s="119">
        <v>0</v>
      </c>
      <c r="O118" s="81">
        <f t="shared" si="3"/>
        <v>0</v>
      </c>
      <c r="P118" s="31"/>
      <c r="Q118" s="31"/>
    </row>
    <row r="119" spans="1:17" ht="12">
      <c r="A119" s="73"/>
      <c r="B119" s="82" t="s">
        <v>557</v>
      </c>
      <c r="C119" s="83">
        <v>600</v>
      </c>
      <c r="D119" s="84">
        <v>102</v>
      </c>
      <c r="E119" s="84">
        <v>24</v>
      </c>
      <c r="F119" s="85">
        <v>126</v>
      </c>
      <c r="G119" s="85">
        <v>126</v>
      </c>
      <c r="H119" s="95">
        <v>41742</v>
      </c>
      <c r="I119" s="96">
        <v>0</v>
      </c>
      <c r="J119" s="94"/>
      <c r="K119" s="94"/>
      <c r="L119" s="94"/>
      <c r="M119" s="106"/>
      <c r="N119" s="90">
        <v>0</v>
      </c>
      <c r="O119" s="81">
        <f t="shared" si="3"/>
        <v>0</v>
      </c>
      <c r="P119" s="31"/>
      <c r="Q119" s="31"/>
    </row>
    <row r="120" spans="1:17" ht="12">
      <c r="A120" s="73"/>
      <c r="B120" s="65" t="s">
        <v>592</v>
      </c>
      <c r="C120" s="92">
        <v>600</v>
      </c>
      <c r="D120" s="93">
        <v>102</v>
      </c>
      <c r="E120" s="93">
        <v>24</v>
      </c>
      <c r="F120" s="94">
        <v>126</v>
      </c>
      <c r="G120" s="94">
        <v>126</v>
      </c>
      <c r="H120" s="99">
        <v>41812</v>
      </c>
      <c r="I120" s="100">
        <v>0</v>
      </c>
      <c r="J120" s="94"/>
      <c r="K120" s="49">
        <v>-1</v>
      </c>
      <c r="L120" s="94"/>
      <c r="M120" s="94"/>
      <c r="N120" s="66">
        <v>-1</v>
      </c>
      <c r="O120" s="59">
        <f t="shared" si="3"/>
        <v>-0.2896200185356812</v>
      </c>
      <c r="P120" s="31"/>
      <c r="Q120" s="31"/>
    </row>
    <row r="121" spans="2:17" ht="12">
      <c r="B121" s="60" t="s">
        <v>713</v>
      </c>
      <c r="C121" s="83">
        <v>600</v>
      </c>
      <c r="D121" s="84">
        <v>102</v>
      </c>
      <c r="E121" s="84">
        <v>24</v>
      </c>
      <c r="F121" s="85">
        <v>126</v>
      </c>
      <c r="G121" s="85">
        <v>126</v>
      </c>
      <c r="H121" s="98">
        <v>41766</v>
      </c>
      <c r="I121" s="96">
        <v>0</v>
      </c>
      <c r="J121" s="85"/>
      <c r="K121" s="40">
        <v>-1</v>
      </c>
      <c r="L121" s="85"/>
      <c r="M121" s="85"/>
      <c r="N121" s="61">
        <v>-1</v>
      </c>
      <c r="O121" s="59">
        <f t="shared" si="3"/>
        <v>-0.2896200185356812</v>
      </c>
      <c r="P121" s="31"/>
      <c r="Q121" s="31"/>
    </row>
    <row r="122" spans="1:17" ht="12">
      <c r="A122" s="73"/>
      <c r="B122" s="102" t="s">
        <v>705</v>
      </c>
      <c r="C122" s="103">
        <v>600</v>
      </c>
      <c r="D122" s="84">
        <v>102</v>
      </c>
      <c r="E122" s="97">
        <v>24</v>
      </c>
      <c r="F122" s="101">
        <v>126</v>
      </c>
      <c r="G122" s="101">
        <v>126</v>
      </c>
      <c r="H122" s="104">
        <v>41801</v>
      </c>
      <c r="I122" s="80">
        <v>0</v>
      </c>
      <c r="J122" s="78"/>
      <c r="K122" s="78"/>
      <c r="L122" s="78"/>
      <c r="M122" s="105"/>
      <c r="N122" s="81">
        <v>0</v>
      </c>
      <c r="O122" s="81">
        <f t="shared" si="3"/>
        <v>0</v>
      </c>
      <c r="P122" s="31"/>
      <c r="Q122" s="31"/>
    </row>
    <row r="123" spans="1:17" ht="12">
      <c r="A123" s="73"/>
      <c r="B123" s="75" t="s">
        <v>669</v>
      </c>
      <c r="C123" s="76">
        <v>600</v>
      </c>
      <c r="D123" s="97">
        <v>102</v>
      </c>
      <c r="E123" s="77">
        <v>24</v>
      </c>
      <c r="F123" s="78">
        <v>126</v>
      </c>
      <c r="G123" s="78">
        <v>126</v>
      </c>
      <c r="H123" s="79">
        <v>41804</v>
      </c>
      <c r="I123" s="80">
        <v>0</v>
      </c>
      <c r="J123" s="78"/>
      <c r="K123" s="78"/>
      <c r="L123" s="78"/>
      <c r="M123" s="105"/>
      <c r="N123" s="81">
        <v>0</v>
      </c>
      <c r="O123" s="81">
        <f t="shared" si="3"/>
        <v>0</v>
      </c>
      <c r="P123" s="31"/>
      <c r="Q123" s="31"/>
    </row>
    <row r="124" spans="1:17" ht="12">
      <c r="A124" s="73"/>
      <c r="B124" s="75" t="s">
        <v>546</v>
      </c>
      <c r="C124" s="76">
        <v>656</v>
      </c>
      <c r="D124" s="77">
        <v>111.52</v>
      </c>
      <c r="E124" s="77">
        <v>24</v>
      </c>
      <c r="F124" s="78">
        <v>33.52</v>
      </c>
      <c r="G124" s="78">
        <v>33.52</v>
      </c>
      <c r="H124" s="79">
        <v>41775</v>
      </c>
      <c r="I124" s="80">
        <v>0</v>
      </c>
      <c r="J124" s="78"/>
      <c r="K124" s="78"/>
      <c r="L124" s="78"/>
      <c r="M124" s="105"/>
      <c r="N124" s="81">
        <v>0</v>
      </c>
      <c r="O124" s="81">
        <f t="shared" si="3"/>
        <v>0</v>
      </c>
      <c r="P124" s="31"/>
      <c r="Q124" s="31"/>
    </row>
    <row r="125" spans="1:17" ht="12">
      <c r="A125" s="73"/>
      <c r="B125" s="57" t="s">
        <v>122</v>
      </c>
      <c r="C125" s="76">
        <v>600</v>
      </c>
      <c r="D125" s="77">
        <v>102</v>
      </c>
      <c r="E125" s="77">
        <v>24</v>
      </c>
      <c r="F125" s="78">
        <v>126</v>
      </c>
      <c r="G125" s="78">
        <v>126.74</v>
      </c>
      <c r="H125" s="79">
        <v>41837</v>
      </c>
      <c r="I125" s="67">
        <v>-0.74</v>
      </c>
      <c r="J125" s="78">
        <v>0.64</v>
      </c>
      <c r="K125" s="78">
        <v>126</v>
      </c>
      <c r="L125" s="78">
        <v>10.62</v>
      </c>
      <c r="M125" s="105"/>
      <c r="N125" s="114">
        <v>-0.74</v>
      </c>
      <c r="O125" s="59">
        <f>SUM(N125/3.4528)</f>
        <v>-0.21431881371640407</v>
      </c>
      <c r="P125" s="31"/>
      <c r="Q125" s="31"/>
    </row>
    <row r="126" spans="1:17" ht="12">
      <c r="A126" s="73"/>
      <c r="B126" s="60" t="s">
        <v>122</v>
      </c>
      <c r="C126" s="83"/>
      <c r="D126" s="84"/>
      <c r="E126" s="84"/>
      <c r="F126" s="85"/>
      <c r="G126" s="85"/>
      <c r="H126" s="86">
        <v>41837</v>
      </c>
      <c r="I126" s="62"/>
      <c r="J126" s="85">
        <v>-0.64</v>
      </c>
      <c r="K126" s="85">
        <v>-126</v>
      </c>
      <c r="L126" s="85">
        <v>-10.62</v>
      </c>
      <c r="M126" s="113"/>
      <c r="N126" s="116"/>
      <c r="O126" s="165"/>
      <c r="P126" s="31"/>
      <c r="Q126" s="31"/>
    </row>
    <row r="127" spans="2:17" ht="12">
      <c r="B127" s="102" t="s">
        <v>270</v>
      </c>
      <c r="C127" s="103">
        <v>600</v>
      </c>
      <c r="D127" s="97">
        <v>102</v>
      </c>
      <c r="E127" s="97">
        <v>24</v>
      </c>
      <c r="F127" s="101">
        <v>126</v>
      </c>
      <c r="G127" s="101">
        <v>126</v>
      </c>
      <c r="H127" s="104">
        <v>41723</v>
      </c>
      <c r="I127" s="100">
        <v>0</v>
      </c>
      <c r="J127" s="101"/>
      <c r="K127" s="101">
        <v>6</v>
      </c>
      <c r="L127" s="101"/>
      <c r="M127" s="117"/>
      <c r="N127" s="117">
        <v>0</v>
      </c>
      <c r="O127" s="81">
        <f>SUM(N127/3.4528)</f>
        <v>0</v>
      </c>
      <c r="P127" s="31"/>
      <c r="Q127" s="31"/>
    </row>
    <row r="128" spans="2:17" ht="12">
      <c r="B128" s="82" t="s">
        <v>270</v>
      </c>
      <c r="C128" s="83"/>
      <c r="D128" s="84"/>
      <c r="E128" s="84"/>
      <c r="F128" s="85"/>
      <c r="G128" s="85"/>
      <c r="H128" s="86">
        <v>41723</v>
      </c>
      <c r="I128" s="87"/>
      <c r="J128" s="85"/>
      <c r="K128" s="85">
        <v>-6</v>
      </c>
      <c r="L128" s="85"/>
      <c r="M128" s="113"/>
      <c r="N128" s="113"/>
      <c r="O128" s="169"/>
      <c r="P128" s="31"/>
      <c r="Q128" s="31"/>
    </row>
    <row r="129" spans="2:17" ht="12">
      <c r="B129" s="102" t="s">
        <v>72</v>
      </c>
      <c r="C129" s="103">
        <v>600</v>
      </c>
      <c r="D129" s="97">
        <v>102</v>
      </c>
      <c r="E129" s="97">
        <v>24</v>
      </c>
      <c r="F129" s="101">
        <v>126</v>
      </c>
      <c r="G129" s="101">
        <v>126</v>
      </c>
      <c r="H129" s="111">
        <v>41733</v>
      </c>
      <c r="I129" s="100">
        <v>0</v>
      </c>
      <c r="J129" s="101"/>
      <c r="K129" s="101"/>
      <c r="L129" s="101"/>
      <c r="M129" s="117"/>
      <c r="N129" s="119">
        <v>0</v>
      </c>
      <c r="O129" s="81">
        <f>SUM(N129/3.4528)</f>
        <v>0</v>
      </c>
      <c r="P129" s="31"/>
      <c r="Q129" s="31"/>
    </row>
    <row r="130" spans="2:17" ht="12">
      <c r="B130" s="75" t="s">
        <v>685</v>
      </c>
      <c r="C130" s="76">
        <v>600</v>
      </c>
      <c r="D130" s="77">
        <v>102</v>
      </c>
      <c r="E130" s="77">
        <v>24</v>
      </c>
      <c r="F130" s="78">
        <v>126</v>
      </c>
      <c r="G130" s="78">
        <v>126</v>
      </c>
      <c r="H130" s="79">
        <v>41773</v>
      </c>
      <c r="I130" s="80">
        <v>0</v>
      </c>
      <c r="J130" s="78"/>
      <c r="K130" s="78"/>
      <c r="L130" s="78"/>
      <c r="M130" s="105"/>
      <c r="N130" s="81">
        <v>0</v>
      </c>
      <c r="O130" s="81">
        <f>SUM(N130/3.4528)</f>
        <v>0</v>
      </c>
      <c r="P130" s="31"/>
      <c r="Q130" s="31"/>
    </row>
    <row r="131" spans="2:17" ht="12">
      <c r="B131" s="75" t="s">
        <v>101</v>
      </c>
      <c r="C131" s="76">
        <v>600</v>
      </c>
      <c r="D131" s="77">
        <v>102</v>
      </c>
      <c r="E131" s="77">
        <v>24</v>
      </c>
      <c r="F131" s="78">
        <v>126</v>
      </c>
      <c r="G131" s="78">
        <v>126</v>
      </c>
      <c r="H131" s="79">
        <v>41754</v>
      </c>
      <c r="I131" s="80">
        <v>0</v>
      </c>
      <c r="J131" s="78"/>
      <c r="K131" s="78"/>
      <c r="L131" s="78">
        <v>0.64</v>
      </c>
      <c r="M131" s="105"/>
      <c r="N131" s="105">
        <v>0</v>
      </c>
      <c r="O131" s="81">
        <f>SUM(N131/3.4528)</f>
        <v>0</v>
      </c>
      <c r="P131" s="31"/>
      <c r="Q131" s="31"/>
    </row>
    <row r="132" spans="2:17" ht="12">
      <c r="B132" s="82" t="s">
        <v>101</v>
      </c>
      <c r="C132" s="83"/>
      <c r="D132" s="84"/>
      <c r="E132" s="84"/>
      <c r="F132" s="85"/>
      <c r="G132" s="85"/>
      <c r="H132" s="86">
        <v>41754</v>
      </c>
      <c r="I132" s="87"/>
      <c r="J132" s="85"/>
      <c r="K132" s="85"/>
      <c r="L132" s="85">
        <v>-0.64</v>
      </c>
      <c r="M132" s="113"/>
      <c r="N132" s="113"/>
      <c r="O132" s="169"/>
      <c r="P132" s="31"/>
      <c r="Q132" s="31"/>
    </row>
    <row r="133" spans="2:17" ht="12">
      <c r="B133" s="46" t="s">
        <v>264</v>
      </c>
      <c r="C133" s="83">
        <v>600</v>
      </c>
      <c r="D133" s="84">
        <v>102</v>
      </c>
      <c r="E133" s="84">
        <v>24</v>
      </c>
      <c r="F133" s="85">
        <v>126</v>
      </c>
      <c r="G133" s="85">
        <v>126</v>
      </c>
      <c r="H133" s="86">
        <v>41772</v>
      </c>
      <c r="I133" s="87">
        <v>0</v>
      </c>
      <c r="J133" s="85"/>
      <c r="K133" s="47">
        <v>0.65</v>
      </c>
      <c r="L133" s="47">
        <v>9.79</v>
      </c>
      <c r="M133" s="113"/>
      <c r="N133" s="68">
        <v>10.44</v>
      </c>
      <c r="O133" s="126">
        <f>SUM(N133/3.4528)</f>
        <v>3.0236329935125115</v>
      </c>
      <c r="P133" s="31"/>
      <c r="Q133" s="31"/>
    </row>
    <row r="134" spans="2:17" ht="12">
      <c r="B134" s="41" t="s">
        <v>827</v>
      </c>
      <c r="C134" s="42">
        <v>600</v>
      </c>
      <c r="D134" s="43">
        <v>102</v>
      </c>
      <c r="E134" s="43">
        <v>24</v>
      </c>
      <c r="F134" s="35">
        <v>126</v>
      </c>
      <c r="G134" s="35"/>
      <c r="H134" s="44"/>
      <c r="I134" s="131">
        <v>126</v>
      </c>
      <c r="J134" s="45">
        <v>6.8</v>
      </c>
      <c r="K134" s="101"/>
      <c r="L134" s="101"/>
      <c r="M134" s="117"/>
      <c r="N134" s="132">
        <v>132.8</v>
      </c>
      <c r="O134" s="126">
        <f>SUM(N134/3.4528)</f>
        <v>38.46153846153847</v>
      </c>
      <c r="P134" s="31"/>
      <c r="Q134" s="31"/>
    </row>
    <row r="135" spans="2:17" ht="12">
      <c r="B135" s="57" t="s">
        <v>528</v>
      </c>
      <c r="C135" s="76">
        <v>630</v>
      </c>
      <c r="D135" s="77">
        <v>107.1</v>
      </c>
      <c r="E135" s="77">
        <v>24</v>
      </c>
      <c r="F135" s="78">
        <v>131.1</v>
      </c>
      <c r="G135" s="78">
        <v>131.89</v>
      </c>
      <c r="H135" s="79">
        <v>41789</v>
      </c>
      <c r="I135" s="67">
        <v>-0.79</v>
      </c>
      <c r="J135" s="78"/>
      <c r="K135" s="78">
        <v>131.1</v>
      </c>
      <c r="L135" s="78">
        <v>11.01</v>
      </c>
      <c r="M135" s="105"/>
      <c r="N135" s="114">
        <v>-0.79</v>
      </c>
      <c r="O135" s="59">
        <f>SUM(N135/3.4528)</f>
        <v>-0.22879981464318816</v>
      </c>
      <c r="P135" s="31"/>
      <c r="Q135" s="31"/>
    </row>
    <row r="136" spans="2:17" ht="12">
      <c r="B136" s="60" t="s">
        <v>528</v>
      </c>
      <c r="C136" s="83"/>
      <c r="D136" s="84"/>
      <c r="E136" s="84"/>
      <c r="F136" s="85"/>
      <c r="G136" s="85"/>
      <c r="H136" s="86">
        <v>41789</v>
      </c>
      <c r="I136" s="62"/>
      <c r="J136" s="85"/>
      <c r="K136" s="85">
        <v>-131.1</v>
      </c>
      <c r="L136" s="85">
        <v>-11.01</v>
      </c>
      <c r="M136" s="113"/>
      <c r="N136" s="116"/>
      <c r="O136" s="165"/>
      <c r="P136" s="31"/>
      <c r="Q136" s="31"/>
    </row>
    <row r="137" spans="2:17" ht="12">
      <c r="B137" s="102" t="s">
        <v>494</v>
      </c>
      <c r="C137" s="103">
        <v>600</v>
      </c>
      <c r="D137" s="97">
        <v>102</v>
      </c>
      <c r="E137" s="97">
        <v>24</v>
      </c>
      <c r="F137" s="101">
        <v>126</v>
      </c>
      <c r="G137" s="101">
        <v>126</v>
      </c>
      <c r="H137" s="111">
        <v>41809</v>
      </c>
      <c r="I137" s="87">
        <v>0</v>
      </c>
      <c r="J137" s="85"/>
      <c r="K137" s="85"/>
      <c r="L137" s="85"/>
      <c r="M137" s="113"/>
      <c r="N137" s="88">
        <v>0</v>
      </c>
      <c r="O137" s="81">
        <f aca="true" t="shared" si="4" ref="O137:O143">SUM(N137/3.4528)</f>
        <v>0</v>
      </c>
      <c r="P137" s="31"/>
      <c r="Q137" s="31"/>
    </row>
    <row r="138" spans="2:17" ht="12">
      <c r="B138" s="91" t="s">
        <v>932</v>
      </c>
      <c r="C138" s="92">
        <v>600</v>
      </c>
      <c r="D138" s="93">
        <v>102</v>
      </c>
      <c r="E138" s="93">
        <v>24</v>
      </c>
      <c r="F138" s="94">
        <v>126</v>
      </c>
      <c r="G138" s="94">
        <v>126</v>
      </c>
      <c r="H138" s="95">
        <v>41785</v>
      </c>
      <c r="I138" s="96">
        <v>0</v>
      </c>
      <c r="J138" s="94"/>
      <c r="K138" s="94"/>
      <c r="L138" s="94"/>
      <c r="M138" s="106"/>
      <c r="N138" s="90">
        <v>0</v>
      </c>
      <c r="O138" s="81">
        <f t="shared" si="4"/>
        <v>0</v>
      </c>
      <c r="P138" s="31"/>
      <c r="Q138" s="31"/>
    </row>
    <row r="139" spans="2:17" ht="12">
      <c r="B139" s="102" t="s">
        <v>616</v>
      </c>
      <c r="C139" s="103">
        <v>600</v>
      </c>
      <c r="D139" s="97">
        <v>102</v>
      </c>
      <c r="E139" s="97">
        <v>24</v>
      </c>
      <c r="F139" s="101">
        <v>126</v>
      </c>
      <c r="G139" s="101">
        <v>126</v>
      </c>
      <c r="H139" s="111">
        <v>41803</v>
      </c>
      <c r="I139" s="96">
        <v>0</v>
      </c>
      <c r="J139" s="94"/>
      <c r="K139" s="94"/>
      <c r="L139" s="94"/>
      <c r="M139" s="106"/>
      <c r="N139" s="90">
        <v>0</v>
      </c>
      <c r="O139" s="81">
        <f t="shared" si="4"/>
        <v>0</v>
      </c>
      <c r="P139" s="31"/>
      <c r="Q139" s="31"/>
    </row>
    <row r="140" spans="2:17" ht="12">
      <c r="B140" s="75" t="s">
        <v>845</v>
      </c>
      <c r="C140" s="76">
        <v>600</v>
      </c>
      <c r="D140" s="77">
        <v>102</v>
      </c>
      <c r="E140" s="77">
        <v>24</v>
      </c>
      <c r="F140" s="78">
        <v>126</v>
      </c>
      <c r="G140" s="78">
        <v>126</v>
      </c>
      <c r="H140" s="79">
        <v>41795</v>
      </c>
      <c r="I140" s="96">
        <v>0</v>
      </c>
      <c r="J140" s="94"/>
      <c r="K140" s="94"/>
      <c r="L140" s="94"/>
      <c r="M140" s="106"/>
      <c r="N140" s="90">
        <v>0</v>
      </c>
      <c r="O140" s="81">
        <f t="shared" si="4"/>
        <v>0</v>
      </c>
      <c r="P140" s="31"/>
      <c r="Q140" s="31"/>
    </row>
    <row r="141" spans="2:17" ht="12">
      <c r="B141" s="91" t="s">
        <v>625</v>
      </c>
      <c r="C141" s="92">
        <v>600</v>
      </c>
      <c r="D141" s="93">
        <v>102</v>
      </c>
      <c r="E141" s="93">
        <v>24</v>
      </c>
      <c r="F141" s="94">
        <v>126</v>
      </c>
      <c r="G141" s="94">
        <v>126</v>
      </c>
      <c r="H141" s="95">
        <v>41773</v>
      </c>
      <c r="I141" s="96">
        <v>0</v>
      </c>
      <c r="J141" s="94"/>
      <c r="K141" s="94"/>
      <c r="L141" s="94"/>
      <c r="M141" s="106"/>
      <c r="N141" s="90">
        <v>0</v>
      </c>
      <c r="O141" s="81">
        <f t="shared" si="4"/>
        <v>0</v>
      </c>
      <c r="P141" s="31"/>
      <c r="Q141" s="31"/>
    </row>
    <row r="142" spans="2:17" ht="12">
      <c r="B142" s="82" t="s">
        <v>237</v>
      </c>
      <c r="C142" s="83">
        <v>600</v>
      </c>
      <c r="D142" s="84">
        <v>102</v>
      </c>
      <c r="E142" s="84">
        <v>24</v>
      </c>
      <c r="F142" s="85">
        <v>126</v>
      </c>
      <c r="G142" s="85">
        <v>126</v>
      </c>
      <c r="H142" s="86">
        <v>41743</v>
      </c>
      <c r="I142" s="96">
        <v>0</v>
      </c>
      <c r="J142" s="94"/>
      <c r="K142" s="94"/>
      <c r="L142" s="94"/>
      <c r="M142" s="106"/>
      <c r="N142" s="90">
        <v>0</v>
      </c>
      <c r="O142" s="81">
        <f t="shared" si="4"/>
        <v>0</v>
      </c>
      <c r="P142" s="31"/>
      <c r="Q142" s="31"/>
    </row>
    <row r="143" spans="2:17" ht="12">
      <c r="B143" s="54" t="s">
        <v>475</v>
      </c>
      <c r="C143" s="92">
        <v>600</v>
      </c>
      <c r="D143" s="93">
        <v>102</v>
      </c>
      <c r="E143" s="93">
        <v>24</v>
      </c>
      <c r="F143" s="94">
        <v>126</v>
      </c>
      <c r="G143" s="94">
        <v>126</v>
      </c>
      <c r="H143" s="99">
        <v>41834</v>
      </c>
      <c r="I143" s="96">
        <v>0</v>
      </c>
      <c r="J143" s="33">
        <v>0.53</v>
      </c>
      <c r="K143" s="94"/>
      <c r="L143" s="94"/>
      <c r="M143" s="106"/>
      <c r="N143" s="136">
        <v>0.53</v>
      </c>
      <c r="O143" s="126">
        <f t="shared" si="4"/>
        <v>0.15349860982391103</v>
      </c>
      <c r="P143" s="31"/>
      <c r="Q143" s="31"/>
    </row>
    <row r="144" spans="2:17" ht="12">
      <c r="B144" s="41" t="s">
        <v>525</v>
      </c>
      <c r="C144" s="103">
        <v>608</v>
      </c>
      <c r="D144" s="97">
        <v>103.36</v>
      </c>
      <c r="E144" s="97">
        <v>24</v>
      </c>
      <c r="F144" s="101">
        <v>127.36</v>
      </c>
      <c r="G144" s="101">
        <v>127.36</v>
      </c>
      <c r="H144" s="104">
        <v>41834</v>
      </c>
      <c r="I144" s="100">
        <v>0</v>
      </c>
      <c r="J144" s="45">
        <v>0.53</v>
      </c>
      <c r="K144" s="101"/>
      <c r="L144" s="101">
        <v>0.42</v>
      </c>
      <c r="M144" s="117"/>
      <c r="N144" s="74">
        <v>0.31</v>
      </c>
      <c r="O144" s="126">
        <f>SUM(N144/3.4528)</f>
        <v>0.08978220574606117</v>
      </c>
      <c r="P144" s="31"/>
      <c r="Q144" s="31"/>
    </row>
    <row r="145" spans="2:17" ht="12">
      <c r="B145" s="41" t="s">
        <v>525</v>
      </c>
      <c r="C145" s="103"/>
      <c r="D145" s="97"/>
      <c r="E145" s="97"/>
      <c r="F145" s="101"/>
      <c r="G145" s="101"/>
      <c r="H145" s="104">
        <v>41834</v>
      </c>
      <c r="I145" s="100"/>
      <c r="J145" s="36">
        <v>-0.22</v>
      </c>
      <c r="K145" s="101"/>
      <c r="L145" s="101">
        <v>-0.42</v>
      </c>
      <c r="M145" s="117"/>
      <c r="N145" s="132"/>
      <c r="O145" s="167"/>
      <c r="P145" s="31"/>
      <c r="Q145" s="31"/>
    </row>
    <row r="146" spans="1:17" ht="12">
      <c r="A146" s="73"/>
      <c r="B146" s="91" t="s">
        <v>310</v>
      </c>
      <c r="C146" s="92">
        <v>622</v>
      </c>
      <c r="D146" s="93">
        <v>105.74</v>
      </c>
      <c r="E146" s="93">
        <v>24</v>
      </c>
      <c r="F146" s="94">
        <v>129.74</v>
      </c>
      <c r="G146" s="94">
        <v>129.74</v>
      </c>
      <c r="H146" s="95">
        <v>41806</v>
      </c>
      <c r="I146" s="96">
        <v>0</v>
      </c>
      <c r="J146" s="94"/>
      <c r="K146" s="94"/>
      <c r="L146" s="94"/>
      <c r="M146" s="106"/>
      <c r="N146" s="106">
        <v>0</v>
      </c>
      <c r="O146" s="81">
        <f>SUM(N146/3.4528)</f>
        <v>0</v>
      </c>
      <c r="P146" s="31"/>
      <c r="Q146" s="31"/>
    </row>
    <row r="147" spans="2:17" ht="12">
      <c r="B147" s="75" t="s">
        <v>593</v>
      </c>
      <c r="C147" s="76">
        <v>652</v>
      </c>
      <c r="D147" s="77">
        <v>110.84</v>
      </c>
      <c r="E147" s="77">
        <v>24</v>
      </c>
      <c r="F147" s="78">
        <v>236.84</v>
      </c>
      <c r="G147" s="78">
        <v>236.84</v>
      </c>
      <c r="H147" s="89">
        <v>41961</v>
      </c>
      <c r="I147" s="78">
        <v>0</v>
      </c>
      <c r="J147" s="78">
        <v>9.81</v>
      </c>
      <c r="K147" s="78"/>
      <c r="L147" s="78">
        <v>4.36</v>
      </c>
      <c r="M147" s="78"/>
      <c r="N147" s="81">
        <v>0</v>
      </c>
      <c r="O147" s="81">
        <f>SUM(N147/3.4528)</f>
        <v>0</v>
      </c>
      <c r="P147" s="31"/>
      <c r="Q147" s="31"/>
    </row>
    <row r="148" spans="2:17" ht="12">
      <c r="B148" s="102" t="s">
        <v>594</v>
      </c>
      <c r="C148" s="103">
        <v>600</v>
      </c>
      <c r="D148" s="97">
        <v>102</v>
      </c>
      <c r="E148" s="97"/>
      <c r="F148" s="101"/>
      <c r="G148" s="101"/>
      <c r="H148" s="104">
        <v>41961</v>
      </c>
      <c r="I148" s="100"/>
      <c r="J148" s="101">
        <v>-9.81</v>
      </c>
      <c r="K148" s="101"/>
      <c r="L148" s="101">
        <v>-4.36</v>
      </c>
      <c r="M148" s="117"/>
      <c r="N148" s="117"/>
      <c r="O148" s="169"/>
      <c r="P148" s="31"/>
      <c r="Q148" s="31"/>
    </row>
    <row r="149" spans="2:17" ht="12">
      <c r="B149" s="32" t="s">
        <v>263</v>
      </c>
      <c r="C149" s="76">
        <v>600</v>
      </c>
      <c r="D149" s="77">
        <v>102</v>
      </c>
      <c r="E149" s="77">
        <v>24</v>
      </c>
      <c r="F149" s="78">
        <v>126</v>
      </c>
      <c r="G149" s="78">
        <v>126</v>
      </c>
      <c r="H149" s="79">
        <v>41816</v>
      </c>
      <c r="I149" s="80">
        <v>0</v>
      </c>
      <c r="J149" s="78"/>
      <c r="K149" s="55">
        <v>156</v>
      </c>
      <c r="L149" s="55">
        <v>63.88</v>
      </c>
      <c r="M149" s="121"/>
      <c r="N149" s="69">
        <v>219.88</v>
      </c>
      <c r="O149" s="126">
        <f aca="true" t="shared" si="5" ref="O149:O155">SUM(N149/3.4528)</f>
        <v>63.68164967562558</v>
      </c>
      <c r="P149" s="31"/>
      <c r="Q149" s="31"/>
    </row>
    <row r="150" spans="2:17" ht="12">
      <c r="B150" s="32" t="s">
        <v>154</v>
      </c>
      <c r="C150" s="27">
        <v>600</v>
      </c>
      <c r="D150" s="28">
        <v>102</v>
      </c>
      <c r="E150" s="28">
        <v>24</v>
      </c>
      <c r="F150" s="29">
        <v>126</v>
      </c>
      <c r="G150" s="29"/>
      <c r="H150" s="30"/>
      <c r="I150" s="127">
        <v>126</v>
      </c>
      <c r="J150" s="55">
        <v>6.8</v>
      </c>
      <c r="K150" s="55">
        <v>124.97</v>
      </c>
      <c r="L150" s="55">
        <v>6.8</v>
      </c>
      <c r="M150" s="105"/>
      <c r="N150" s="126">
        <v>164.57</v>
      </c>
      <c r="O150" s="69">
        <f t="shared" si="5"/>
        <v>47.66276645041705</v>
      </c>
      <c r="P150" s="31"/>
      <c r="Q150" s="31"/>
    </row>
    <row r="151" spans="2:17" ht="12">
      <c r="B151" s="46" t="s">
        <v>154</v>
      </c>
      <c r="C151" s="37"/>
      <c r="D151" s="38"/>
      <c r="E151" s="38"/>
      <c r="F151" s="39"/>
      <c r="G151" s="39"/>
      <c r="H151" s="86">
        <v>41960</v>
      </c>
      <c r="I151" s="130"/>
      <c r="J151" s="47"/>
      <c r="K151" s="40">
        <v>-100</v>
      </c>
      <c r="L151" s="47"/>
      <c r="M151" s="113"/>
      <c r="N151" s="128"/>
      <c r="O151" s="68"/>
      <c r="P151" s="31"/>
      <c r="Q151" s="31"/>
    </row>
    <row r="152" spans="2:17" ht="12">
      <c r="B152" s="46" t="s">
        <v>408</v>
      </c>
      <c r="C152" s="83">
        <v>600</v>
      </c>
      <c r="D152" s="84">
        <v>102</v>
      </c>
      <c r="E152" s="84">
        <v>24</v>
      </c>
      <c r="F152" s="85">
        <v>126</v>
      </c>
      <c r="G152" s="85">
        <v>126</v>
      </c>
      <c r="H152" s="86">
        <v>41840</v>
      </c>
      <c r="I152" s="87">
        <v>0</v>
      </c>
      <c r="J152" s="47">
        <v>0.76</v>
      </c>
      <c r="K152" s="85"/>
      <c r="L152" s="85"/>
      <c r="M152" s="113"/>
      <c r="N152" s="128">
        <v>0.76</v>
      </c>
      <c r="O152" s="74">
        <f t="shared" si="5"/>
        <v>0.2201112140871177</v>
      </c>
      <c r="P152" s="31"/>
      <c r="Q152" s="31"/>
    </row>
    <row r="153" spans="2:17" ht="12">
      <c r="B153" s="102" t="s">
        <v>498</v>
      </c>
      <c r="C153" s="103">
        <v>600</v>
      </c>
      <c r="D153" s="97">
        <v>102</v>
      </c>
      <c r="E153" s="97">
        <v>24</v>
      </c>
      <c r="F153" s="101">
        <v>126</v>
      </c>
      <c r="G153" s="101">
        <v>126</v>
      </c>
      <c r="H153" s="104">
        <v>41785</v>
      </c>
      <c r="I153" s="100">
        <v>0</v>
      </c>
      <c r="J153" s="101"/>
      <c r="K153" s="101"/>
      <c r="L153" s="101"/>
      <c r="M153" s="117"/>
      <c r="N153" s="119">
        <v>0</v>
      </c>
      <c r="O153" s="81">
        <f t="shared" si="5"/>
        <v>0</v>
      </c>
      <c r="P153" s="31"/>
      <c r="Q153" s="31"/>
    </row>
    <row r="154" spans="2:17" ht="12">
      <c r="B154" s="91" t="s">
        <v>890</v>
      </c>
      <c r="C154" s="92">
        <v>600</v>
      </c>
      <c r="D154" s="93">
        <v>102</v>
      </c>
      <c r="E154" s="93">
        <v>24</v>
      </c>
      <c r="F154" s="94">
        <v>126</v>
      </c>
      <c r="G154" s="94">
        <v>126</v>
      </c>
      <c r="H154" s="95">
        <v>41794</v>
      </c>
      <c r="I154" s="96">
        <v>0</v>
      </c>
      <c r="J154" s="94"/>
      <c r="K154" s="94"/>
      <c r="L154" s="94"/>
      <c r="M154" s="106"/>
      <c r="N154" s="90">
        <v>0</v>
      </c>
      <c r="O154" s="81">
        <f t="shared" si="5"/>
        <v>0</v>
      </c>
      <c r="P154" s="31"/>
      <c r="Q154" s="31"/>
    </row>
    <row r="155" spans="2:17" ht="12">
      <c r="B155" s="112" t="s">
        <v>402</v>
      </c>
      <c r="C155" s="103">
        <v>605</v>
      </c>
      <c r="D155" s="97">
        <v>102.85</v>
      </c>
      <c r="E155" s="97">
        <v>24</v>
      </c>
      <c r="F155" s="101">
        <v>126.85</v>
      </c>
      <c r="G155" s="101">
        <v>126.85</v>
      </c>
      <c r="H155" s="104">
        <v>41786</v>
      </c>
      <c r="I155" s="100">
        <v>0</v>
      </c>
      <c r="J155" s="101"/>
      <c r="K155" s="36">
        <v>-0.1</v>
      </c>
      <c r="L155" s="101"/>
      <c r="M155" s="117"/>
      <c r="N155" s="115">
        <v>-0.1</v>
      </c>
      <c r="O155" s="59">
        <f t="shared" si="5"/>
        <v>-0.02896200185356812</v>
      </c>
      <c r="P155" s="31"/>
      <c r="Q155" s="31"/>
    </row>
    <row r="156" spans="1:17" ht="12">
      <c r="A156" s="73"/>
      <c r="B156" s="75" t="s">
        <v>224</v>
      </c>
      <c r="C156" s="76">
        <v>645</v>
      </c>
      <c r="D156" s="77">
        <v>109.65</v>
      </c>
      <c r="E156" s="77">
        <v>24</v>
      </c>
      <c r="F156" s="78">
        <v>133.65</v>
      </c>
      <c r="G156" s="78">
        <v>133.65</v>
      </c>
      <c r="H156" s="79">
        <v>41738</v>
      </c>
      <c r="I156" s="80">
        <v>0</v>
      </c>
      <c r="J156" s="78"/>
      <c r="K156" s="78">
        <v>132.54</v>
      </c>
      <c r="L156" s="78">
        <v>7.22</v>
      </c>
      <c r="M156" s="105"/>
      <c r="N156" s="105">
        <v>0</v>
      </c>
      <c r="O156" s="81">
        <f>SUM(N156/3.4528)</f>
        <v>0</v>
      </c>
      <c r="P156" s="31"/>
      <c r="Q156" s="31"/>
    </row>
    <row r="157" spans="1:17" ht="12">
      <c r="A157" s="73"/>
      <c r="B157" s="82" t="s">
        <v>224</v>
      </c>
      <c r="C157" s="83"/>
      <c r="D157" s="84"/>
      <c r="E157" s="84"/>
      <c r="F157" s="85"/>
      <c r="G157" s="85"/>
      <c r="H157" s="86">
        <v>41738</v>
      </c>
      <c r="I157" s="87"/>
      <c r="J157" s="85"/>
      <c r="K157" s="85">
        <v>-132.54</v>
      </c>
      <c r="L157" s="85">
        <v>-7.22</v>
      </c>
      <c r="M157" s="113"/>
      <c r="N157" s="113"/>
      <c r="O157" s="169"/>
      <c r="P157" s="31"/>
      <c r="Q157" s="31"/>
    </row>
    <row r="158" spans="1:17" ht="12.75">
      <c r="A158" s="73"/>
      <c r="B158" s="46" t="s">
        <v>84</v>
      </c>
      <c r="C158" s="37">
        <v>600</v>
      </c>
      <c r="D158" s="38">
        <v>102</v>
      </c>
      <c r="E158" s="38">
        <v>24</v>
      </c>
      <c r="F158" s="143">
        <v>126</v>
      </c>
      <c r="G158" s="39"/>
      <c r="H158" s="48"/>
      <c r="I158" s="130">
        <v>126</v>
      </c>
      <c r="J158" s="47">
        <v>6.8</v>
      </c>
      <c r="K158" s="47">
        <v>126</v>
      </c>
      <c r="L158" s="47">
        <v>6.8</v>
      </c>
      <c r="M158" s="113"/>
      <c r="N158" s="68">
        <v>265.6</v>
      </c>
      <c r="O158" s="126">
        <f>SUM(N158/3.4528)</f>
        <v>76.92307692307693</v>
      </c>
      <c r="P158" s="31"/>
      <c r="Q158" s="31"/>
    </row>
    <row r="159" spans="1:17" ht="12">
      <c r="A159" s="73"/>
      <c r="B159" s="41" t="s">
        <v>876</v>
      </c>
      <c r="C159" s="42">
        <v>600</v>
      </c>
      <c r="D159" s="43">
        <v>102</v>
      </c>
      <c r="E159" s="43">
        <v>24</v>
      </c>
      <c r="F159" s="35">
        <v>126</v>
      </c>
      <c r="G159" s="35"/>
      <c r="H159" s="63"/>
      <c r="I159" s="131">
        <v>126</v>
      </c>
      <c r="J159" s="45">
        <v>6.8</v>
      </c>
      <c r="K159" s="45">
        <v>125.97</v>
      </c>
      <c r="L159" s="45">
        <v>6.8</v>
      </c>
      <c r="M159" s="117"/>
      <c r="N159" s="74">
        <v>265.57</v>
      </c>
      <c r="O159" s="126">
        <f>SUM(N159/3.4528)</f>
        <v>76.91438832252085</v>
      </c>
      <c r="P159" s="31"/>
      <c r="Q159" s="31"/>
    </row>
    <row r="160" spans="1:17" ht="12">
      <c r="A160" s="73"/>
      <c r="B160" s="75" t="s">
        <v>837</v>
      </c>
      <c r="C160" s="76">
        <v>620</v>
      </c>
      <c r="D160" s="77">
        <v>105.4</v>
      </c>
      <c r="E160" s="77">
        <v>24</v>
      </c>
      <c r="F160" s="78">
        <v>129.4</v>
      </c>
      <c r="G160" s="78">
        <v>129.4</v>
      </c>
      <c r="H160" s="79">
        <v>41787</v>
      </c>
      <c r="I160" s="80">
        <v>0</v>
      </c>
      <c r="J160" s="78"/>
      <c r="K160" s="78">
        <v>129.4</v>
      </c>
      <c r="L160" s="78">
        <v>6.99</v>
      </c>
      <c r="M160" s="105"/>
      <c r="N160" s="105">
        <v>0</v>
      </c>
      <c r="O160" s="81">
        <f>SUM(N160/3.4528)</f>
        <v>0</v>
      </c>
      <c r="P160" s="31"/>
      <c r="Q160" s="31"/>
    </row>
    <row r="161" spans="1:17" ht="12">
      <c r="A161" s="73"/>
      <c r="B161" s="102" t="s">
        <v>837</v>
      </c>
      <c r="C161" s="103"/>
      <c r="D161" s="97"/>
      <c r="E161" s="97"/>
      <c r="F161" s="101"/>
      <c r="G161" s="101"/>
      <c r="H161" s="104">
        <v>41787</v>
      </c>
      <c r="I161" s="100"/>
      <c r="J161" s="101"/>
      <c r="K161" s="101">
        <v>-129.4</v>
      </c>
      <c r="L161" s="101">
        <v>-6.99</v>
      </c>
      <c r="M161" s="117"/>
      <c r="N161" s="117"/>
      <c r="O161" s="170"/>
      <c r="P161" s="31"/>
      <c r="Q161" s="31"/>
    </row>
    <row r="162" spans="1:17" ht="12">
      <c r="A162" s="73"/>
      <c r="B162" s="57" t="s">
        <v>531</v>
      </c>
      <c r="C162" s="76">
        <v>600</v>
      </c>
      <c r="D162" s="77">
        <v>102</v>
      </c>
      <c r="E162" s="77">
        <v>24</v>
      </c>
      <c r="F162" s="78">
        <v>126</v>
      </c>
      <c r="G162" s="78">
        <v>126</v>
      </c>
      <c r="H162" s="79">
        <v>41690</v>
      </c>
      <c r="I162" s="80">
        <v>0</v>
      </c>
      <c r="J162" s="78"/>
      <c r="K162" s="78"/>
      <c r="L162" s="78">
        <v>4.99</v>
      </c>
      <c r="M162" s="105"/>
      <c r="N162" s="59">
        <v>-121.01</v>
      </c>
      <c r="O162" s="114">
        <f>SUM(N162/3.4528)</f>
        <v>-35.04691844300278</v>
      </c>
      <c r="P162" s="31"/>
      <c r="Q162" s="31"/>
    </row>
    <row r="163" spans="1:17" ht="12">
      <c r="A163" s="73"/>
      <c r="B163" s="60" t="s">
        <v>531</v>
      </c>
      <c r="C163" s="83"/>
      <c r="D163" s="84"/>
      <c r="E163" s="84"/>
      <c r="F163" s="85"/>
      <c r="G163" s="85"/>
      <c r="H163" s="86">
        <v>41982</v>
      </c>
      <c r="I163" s="62">
        <v>-121.01</v>
      </c>
      <c r="J163" s="85"/>
      <c r="K163" s="85"/>
      <c r="L163" s="85">
        <v>-4.99</v>
      </c>
      <c r="M163" s="113"/>
      <c r="N163" s="61"/>
      <c r="O163" s="116"/>
      <c r="P163" s="31"/>
      <c r="Q163" s="31"/>
    </row>
    <row r="164" spans="1:17" ht="12">
      <c r="A164" s="73"/>
      <c r="B164" s="82" t="s">
        <v>702</v>
      </c>
      <c r="C164" s="83">
        <v>601</v>
      </c>
      <c r="D164" s="84">
        <v>102.17</v>
      </c>
      <c r="E164" s="84">
        <v>24</v>
      </c>
      <c r="F164" s="85">
        <v>126.17</v>
      </c>
      <c r="G164" s="85">
        <v>126.17</v>
      </c>
      <c r="H164" s="98">
        <v>41808</v>
      </c>
      <c r="I164" s="85">
        <v>0</v>
      </c>
      <c r="J164" s="85"/>
      <c r="K164" s="85"/>
      <c r="L164" s="85"/>
      <c r="M164" s="85"/>
      <c r="N164" s="88">
        <v>0</v>
      </c>
      <c r="O164" s="119">
        <f>SUM(N164/3.4528)</f>
        <v>0</v>
      </c>
      <c r="P164" s="31"/>
      <c r="Q164" s="31"/>
    </row>
    <row r="165" spans="2:17" ht="12">
      <c r="B165" s="57" t="s">
        <v>139</v>
      </c>
      <c r="C165" s="76">
        <v>580</v>
      </c>
      <c r="D165" s="77">
        <v>98.6</v>
      </c>
      <c r="E165" s="77">
        <v>24</v>
      </c>
      <c r="F165" s="78">
        <v>122.6</v>
      </c>
      <c r="G165" s="78">
        <v>122.6</v>
      </c>
      <c r="H165" s="89">
        <v>41830</v>
      </c>
      <c r="I165" s="101">
        <v>0</v>
      </c>
      <c r="J165" s="101">
        <v>0.37</v>
      </c>
      <c r="K165" s="36">
        <v>-3.4</v>
      </c>
      <c r="L165" s="101"/>
      <c r="M165" s="101"/>
      <c r="N165" s="59">
        <v>-3.03</v>
      </c>
      <c r="O165" s="59">
        <f>SUM(N165/3.4528)</f>
        <v>-0.877548656163114</v>
      </c>
      <c r="P165" s="31"/>
      <c r="Q165" s="31"/>
    </row>
    <row r="166" spans="2:17" ht="12">
      <c r="B166" s="60" t="s">
        <v>139</v>
      </c>
      <c r="C166" s="83"/>
      <c r="D166" s="84"/>
      <c r="E166" s="84"/>
      <c r="F166" s="85"/>
      <c r="G166" s="85"/>
      <c r="H166" s="98" t="s">
        <v>66</v>
      </c>
      <c r="I166" s="101"/>
      <c r="J166" s="101">
        <v>-0.37</v>
      </c>
      <c r="K166" s="45">
        <v>0.37</v>
      </c>
      <c r="L166" s="101"/>
      <c r="M166" s="101"/>
      <c r="N166" s="61"/>
      <c r="O166" s="165"/>
      <c r="P166" s="31"/>
      <c r="Q166" s="31"/>
    </row>
    <row r="167" spans="2:17" ht="12">
      <c r="B167" s="75" t="s">
        <v>466</v>
      </c>
      <c r="C167" s="76">
        <v>740</v>
      </c>
      <c r="D167" s="77">
        <v>125.8</v>
      </c>
      <c r="E167" s="77">
        <v>24</v>
      </c>
      <c r="F167" s="78">
        <v>149.8</v>
      </c>
      <c r="G167" s="78">
        <v>149.8</v>
      </c>
      <c r="H167" s="79">
        <v>41761</v>
      </c>
      <c r="I167" s="80">
        <v>0</v>
      </c>
      <c r="J167" s="78"/>
      <c r="K167" s="78"/>
      <c r="L167" s="78">
        <v>0.72</v>
      </c>
      <c r="M167" s="105"/>
      <c r="N167" s="105">
        <v>0</v>
      </c>
      <c r="O167" s="81">
        <f>SUM(N167/3.4528)</f>
        <v>0</v>
      </c>
      <c r="P167" s="31"/>
      <c r="Q167" s="31"/>
    </row>
    <row r="168" spans="2:17" ht="12">
      <c r="B168" s="82" t="s">
        <v>466</v>
      </c>
      <c r="C168" s="83"/>
      <c r="D168" s="84"/>
      <c r="E168" s="84"/>
      <c r="F168" s="85"/>
      <c r="G168" s="85"/>
      <c r="H168" s="86">
        <v>41761</v>
      </c>
      <c r="I168" s="87"/>
      <c r="J168" s="85"/>
      <c r="K168" s="85"/>
      <c r="L168" s="85">
        <v>-0.72</v>
      </c>
      <c r="M168" s="113"/>
      <c r="N168" s="113"/>
      <c r="O168" s="169"/>
      <c r="P168" s="31"/>
      <c r="Q168" s="31"/>
    </row>
    <row r="169" spans="1:17" ht="12">
      <c r="A169" s="73"/>
      <c r="B169" s="41" t="s">
        <v>379</v>
      </c>
      <c r="C169" s="42">
        <v>889</v>
      </c>
      <c r="D169" s="43">
        <v>151.13</v>
      </c>
      <c r="E169" s="43">
        <v>24</v>
      </c>
      <c r="F169" s="35">
        <v>175.13</v>
      </c>
      <c r="G169" s="35"/>
      <c r="H169" s="44"/>
      <c r="I169" s="131">
        <v>175.13</v>
      </c>
      <c r="J169" s="45">
        <v>9.46</v>
      </c>
      <c r="K169" s="45">
        <v>15.13</v>
      </c>
      <c r="L169" s="45">
        <v>0.16</v>
      </c>
      <c r="M169" s="117"/>
      <c r="N169" s="132">
        <v>199.88</v>
      </c>
      <c r="O169" s="126">
        <f>SUM(N169/3.4528)</f>
        <v>57.88924930491196</v>
      </c>
      <c r="P169" s="31"/>
      <c r="Q169" s="31"/>
    </row>
    <row r="170" spans="2:17" ht="12">
      <c r="B170" s="54" t="s">
        <v>390</v>
      </c>
      <c r="C170" s="51">
        <v>712</v>
      </c>
      <c r="D170" s="52">
        <v>121.04</v>
      </c>
      <c r="E170" s="52">
        <v>24</v>
      </c>
      <c r="F170" s="50">
        <v>145.04</v>
      </c>
      <c r="G170" s="50"/>
      <c r="H170" s="53"/>
      <c r="I170" s="129">
        <v>145.04</v>
      </c>
      <c r="J170" s="33">
        <v>7.83</v>
      </c>
      <c r="K170" s="33">
        <v>33.08</v>
      </c>
      <c r="L170" s="33">
        <v>11.7</v>
      </c>
      <c r="M170" s="106"/>
      <c r="N170" s="64">
        <v>197.65</v>
      </c>
      <c r="O170" s="126">
        <f>SUM(N170/3.4528)</f>
        <v>57.24339666357739</v>
      </c>
      <c r="P170" s="31"/>
      <c r="Q170" s="31"/>
    </row>
    <row r="171" spans="2:17" ht="12">
      <c r="B171" s="82" t="s">
        <v>216</v>
      </c>
      <c r="C171" s="83">
        <v>1146</v>
      </c>
      <c r="D171" s="84">
        <v>194.82</v>
      </c>
      <c r="E171" s="84">
        <v>24</v>
      </c>
      <c r="F171" s="85">
        <v>218.82</v>
      </c>
      <c r="G171" s="85">
        <v>219.34</v>
      </c>
      <c r="H171" s="86">
        <v>41829</v>
      </c>
      <c r="I171" s="96">
        <v>-0.52</v>
      </c>
      <c r="J171" s="94">
        <v>0.52</v>
      </c>
      <c r="K171" s="94"/>
      <c r="L171" s="94"/>
      <c r="M171" s="106"/>
      <c r="N171" s="90">
        <v>0</v>
      </c>
      <c r="O171" s="81">
        <f>SUM(N171/3.4528)</f>
        <v>0</v>
      </c>
      <c r="P171" s="31"/>
      <c r="Q171" s="31"/>
    </row>
    <row r="172" spans="1:17" ht="12">
      <c r="A172" s="73"/>
      <c r="B172" s="91" t="s">
        <v>776</v>
      </c>
      <c r="C172" s="92">
        <v>570</v>
      </c>
      <c r="D172" s="93">
        <v>96.9</v>
      </c>
      <c r="E172" s="93">
        <v>24</v>
      </c>
      <c r="F172" s="94">
        <v>120.9</v>
      </c>
      <c r="G172" s="94">
        <v>120.9</v>
      </c>
      <c r="H172" s="95">
        <v>41687</v>
      </c>
      <c r="I172" s="80">
        <v>0</v>
      </c>
      <c r="J172" s="78"/>
      <c r="K172" s="78"/>
      <c r="L172" s="78"/>
      <c r="M172" s="105"/>
      <c r="N172" s="90">
        <v>0</v>
      </c>
      <c r="O172" s="81">
        <f>SUM(N172/3.4528)</f>
        <v>0</v>
      </c>
      <c r="P172" s="31"/>
      <c r="Q172" s="31"/>
    </row>
    <row r="173" spans="2:17" ht="12">
      <c r="B173" s="41" t="s">
        <v>180</v>
      </c>
      <c r="C173" s="103">
        <v>531</v>
      </c>
      <c r="D173" s="97">
        <v>90.27</v>
      </c>
      <c r="E173" s="97">
        <v>24</v>
      </c>
      <c r="F173" s="101">
        <v>114.27</v>
      </c>
      <c r="G173" s="101">
        <v>114.27</v>
      </c>
      <c r="H173" s="104">
        <v>41897</v>
      </c>
      <c r="I173" s="80">
        <v>0</v>
      </c>
      <c r="J173" s="78">
        <v>2.57</v>
      </c>
      <c r="K173" s="55">
        <v>112.91</v>
      </c>
      <c r="L173" s="55">
        <v>6.17</v>
      </c>
      <c r="M173" s="105"/>
      <c r="N173" s="132">
        <v>116.84</v>
      </c>
      <c r="O173" s="126">
        <f>SUM(N173/3.4528)</f>
        <v>33.83920296570899</v>
      </c>
      <c r="P173" s="31"/>
      <c r="Q173" s="31"/>
    </row>
    <row r="174" spans="2:17" ht="12">
      <c r="B174" s="41" t="s">
        <v>180</v>
      </c>
      <c r="C174" s="103"/>
      <c r="D174" s="97"/>
      <c r="E174" s="97"/>
      <c r="F174" s="101"/>
      <c r="G174" s="101"/>
      <c r="H174" s="104">
        <v>41897</v>
      </c>
      <c r="I174" s="87"/>
      <c r="J174" s="85">
        <v>-2.57</v>
      </c>
      <c r="K174" s="47"/>
      <c r="L174" s="40">
        <v>-2.24</v>
      </c>
      <c r="M174" s="113"/>
      <c r="N174" s="132"/>
      <c r="O174" s="167"/>
      <c r="P174" s="31"/>
      <c r="Q174" s="31"/>
    </row>
    <row r="175" spans="2:17" ht="12">
      <c r="B175" s="54" t="s">
        <v>243</v>
      </c>
      <c r="C175" s="51">
        <v>930</v>
      </c>
      <c r="D175" s="52">
        <v>158.1</v>
      </c>
      <c r="E175" s="52">
        <v>24</v>
      </c>
      <c r="F175" s="50">
        <v>182.1</v>
      </c>
      <c r="G175" s="50"/>
      <c r="H175" s="53"/>
      <c r="I175" s="130">
        <v>182.1</v>
      </c>
      <c r="J175" s="47">
        <v>9.83</v>
      </c>
      <c r="K175" s="85"/>
      <c r="L175" s="47">
        <v>53.74</v>
      </c>
      <c r="M175" s="113"/>
      <c r="N175" s="64">
        <v>245.67</v>
      </c>
      <c r="O175" s="126">
        <f aca="true" t="shared" si="6" ref="O175:O180">SUM(N175/3.4528)</f>
        <v>71.1509499536608</v>
      </c>
      <c r="P175" s="31"/>
      <c r="Q175" s="31"/>
    </row>
    <row r="176" spans="2:17" ht="12">
      <c r="B176" s="112" t="s">
        <v>942</v>
      </c>
      <c r="C176" s="103">
        <v>636</v>
      </c>
      <c r="D176" s="84">
        <v>108.12</v>
      </c>
      <c r="E176" s="97">
        <v>24</v>
      </c>
      <c r="F176" s="101">
        <v>132.12</v>
      </c>
      <c r="G176" s="101">
        <v>140</v>
      </c>
      <c r="H176" s="104">
        <v>41746</v>
      </c>
      <c r="I176" s="118">
        <v>-7.88</v>
      </c>
      <c r="J176" s="101"/>
      <c r="K176" s="101"/>
      <c r="L176" s="101"/>
      <c r="M176" s="117"/>
      <c r="N176" s="123">
        <v>-7.88</v>
      </c>
      <c r="O176" s="59">
        <f t="shared" si="6"/>
        <v>-2.2822057460611678</v>
      </c>
      <c r="P176" s="31"/>
      <c r="Q176" s="31"/>
    </row>
    <row r="177" spans="2:17" ht="12">
      <c r="B177" s="75" t="s">
        <v>943</v>
      </c>
      <c r="C177" s="76">
        <v>820</v>
      </c>
      <c r="D177" s="77">
        <v>139.4</v>
      </c>
      <c r="E177" s="77">
        <v>24</v>
      </c>
      <c r="F177" s="78">
        <v>163.4</v>
      </c>
      <c r="G177" s="78">
        <v>163.4</v>
      </c>
      <c r="H177" s="79">
        <v>41785</v>
      </c>
      <c r="I177" s="80">
        <v>0</v>
      </c>
      <c r="J177" s="78"/>
      <c r="K177" s="78"/>
      <c r="L177" s="78"/>
      <c r="M177" s="121"/>
      <c r="N177" s="81">
        <v>0</v>
      </c>
      <c r="O177" s="81">
        <f t="shared" si="6"/>
        <v>0</v>
      </c>
      <c r="P177" s="31"/>
      <c r="Q177" s="31"/>
    </row>
    <row r="178" spans="2:17" ht="12">
      <c r="B178" s="75" t="s">
        <v>202</v>
      </c>
      <c r="C178" s="76">
        <v>612</v>
      </c>
      <c r="D178" s="77">
        <v>104.04</v>
      </c>
      <c r="E178" s="77">
        <v>24</v>
      </c>
      <c r="F178" s="78">
        <v>128.04</v>
      </c>
      <c r="G178" s="78">
        <v>128.04</v>
      </c>
      <c r="H178" s="79">
        <v>41815</v>
      </c>
      <c r="I178" s="80">
        <v>0</v>
      </c>
      <c r="J178" s="78"/>
      <c r="K178" s="78"/>
      <c r="L178" s="78"/>
      <c r="M178" s="105"/>
      <c r="N178" s="81">
        <v>0</v>
      </c>
      <c r="O178" s="81">
        <f t="shared" si="6"/>
        <v>0</v>
      </c>
      <c r="P178" s="31"/>
      <c r="Q178" s="31"/>
    </row>
    <row r="179" spans="2:17" ht="12">
      <c r="B179" s="75" t="s">
        <v>940</v>
      </c>
      <c r="C179" s="76">
        <v>652</v>
      </c>
      <c r="D179" s="77">
        <v>110.84</v>
      </c>
      <c r="E179" s="77">
        <v>24</v>
      </c>
      <c r="F179" s="78">
        <v>134.84</v>
      </c>
      <c r="G179" s="78">
        <v>134.84</v>
      </c>
      <c r="H179" s="79">
        <v>41751</v>
      </c>
      <c r="I179" s="80">
        <v>0</v>
      </c>
      <c r="J179" s="78"/>
      <c r="K179" s="78"/>
      <c r="L179" s="78"/>
      <c r="M179" s="105"/>
      <c r="N179" s="81">
        <v>0</v>
      </c>
      <c r="O179" s="81">
        <f t="shared" si="6"/>
        <v>0</v>
      </c>
      <c r="P179" s="31"/>
      <c r="Q179" s="31"/>
    </row>
    <row r="180" spans="2:17" ht="12">
      <c r="B180" s="75" t="s">
        <v>116</v>
      </c>
      <c r="C180" s="76">
        <v>690</v>
      </c>
      <c r="D180" s="77">
        <v>117.3</v>
      </c>
      <c r="E180" s="77">
        <v>24</v>
      </c>
      <c r="F180" s="78">
        <v>141.3</v>
      </c>
      <c r="G180" s="78">
        <v>141.3</v>
      </c>
      <c r="H180" s="79">
        <v>41795</v>
      </c>
      <c r="I180" s="80">
        <v>0</v>
      </c>
      <c r="J180" s="78"/>
      <c r="K180" s="78">
        <v>141.3</v>
      </c>
      <c r="L180" s="78">
        <v>11.95</v>
      </c>
      <c r="M180" s="105"/>
      <c r="N180" s="105">
        <v>0</v>
      </c>
      <c r="O180" s="81">
        <f t="shared" si="6"/>
        <v>0</v>
      </c>
      <c r="P180" s="31"/>
      <c r="Q180" s="31"/>
    </row>
    <row r="181" spans="2:17" ht="12">
      <c r="B181" s="82" t="s">
        <v>116</v>
      </c>
      <c r="C181" s="83"/>
      <c r="D181" s="84"/>
      <c r="E181" s="84"/>
      <c r="F181" s="85"/>
      <c r="G181" s="85"/>
      <c r="H181" s="86">
        <v>41795</v>
      </c>
      <c r="I181" s="87"/>
      <c r="J181" s="85"/>
      <c r="K181" s="85">
        <v>-141.3</v>
      </c>
      <c r="L181" s="85">
        <v>-11.95</v>
      </c>
      <c r="M181" s="113"/>
      <c r="N181" s="113"/>
      <c r="O181" s="169"/>
      <c r="P181" s="31"/>
      <c r="Q181" s="31"/>
    </row>
    <row r="182" spans="2:17" ht="12">
      <c r="B182" s="41" t="s">
        <v>512</v>
      </c>
      <c r="C182" s="103">
        <v>747</v>
      </c>
      <c r="D182" s="97">
        <v>126.99</v>
      </c>
      <c r="E182" s="97">
        <v>24</v>
      </c>
      <c r="F182" s="101">
        <v>150.99</v>
      </c>
      <c r="G182" s="101">
        <v>150.99</v>
      </c>
      <c r="H182" s="104">
        <v>42002</v>
      </c>
      <c r="I182" s="100">
        <v>0</v>
      </c>
      <c r="J182" s="45">
        <v>8.11</v>
      </c>
      <c r="K182" s="101">
        <v>150.99</v>
      </c>
      <c r="L182" s="101">
        <v>11.73</v>
      </c>
      <c r="M182" s="117"/>
      <c r="N182" s="132">
        <v>8.11</v>
      </c>
      <c r="O182" s="126">
        <f>SUM(N182/3.4528)</f>
        <v>2.3488183503243745</v>
      </c>
      <c r="P182" s="31"/>
      <c r="Q182" s="31"/>
    </row>
    <row r="183" spans="2:17" ht="12">
      <c r="B183" s="41" t="s">
        <v>512</v>
      </c>
      <c r="C183" s="103"/>
      <c r="D183" s="97"/>
      <c r="E183" s="97"/>
      <c r="F183" s="101"/>
      <c r="G183" s="101"/>
      <c r="H183" s="104">
        <v>41662</v>
      </c>
      <c r="I183" s="100"/>
      <c r="J183" s="45"/>
      <c r="K183" s="101">
        <v>-150.99</v>
      </c>
      <c r="L183" s="101">
        <v>-11.73</v>
      </c>
      <c r="M183" s="117"/>
      <c r="N183" s="132"/>
      <c r="O183" s="167"/>
      <c r="P183" s="31"/>
      <c r="Q183" s="31"/>
    </row>
    <row r="184" spans="2:17" ht="12">
      <c r="B184" s="75" t="s">
        <v>811</v>
      </c>
      <c r="C184" s="76">
        <v>690</v>
      </c>
      <c r="D184" s="77">
        <v>117.3</v>
      </c>
      <c r="E184" s="77">
        <v>24</v>
      </c>
      <c r="F184" s="78">
        <v>141.3</v>
      </c>
      <c r="G184" s="78">
        <v>141.3</v>
      </c>
      <c r="H184" s="79">
        <v>41816</v>
      </c>
      <c r="I184" s="80">
        <v>0</v>
      </c>
      <c r="J184" s="78"/>
      <c r="K184" s="78"/>
      <c r="L184" s="78">
        <v>2.8</v>
      </c>
      <c r="M184" s="105"/>
      <c r="N184" s="105">
        <v>0</v>
      </c>
      <c r="O184" s="81">
        <f>SUM(N184/3.4528)</f>
        <v>0</v>
      </c>
      <c r="P184" s="31"/>
      <c r="Q184" s="31"/>
    </row>
    <row r="185" spans="2:17" ht="12">
      <c r="B185" s="82" t="s">
        <v>811</v>
      </c>
      <c r="C185" s="83"/>
      <c r="D185" s="84"/>
      <c r="E185" s="84"/>
      <c r="F185" s="85"/>
      <c r="G185" s="85"/>
      <c r="H185" s="86">
        <v>41816</v>
      </c>
      <c r="I185" s="87"/>
      <c r="J185" s="85"/>
      <c r="K185" s="85"/>
      <c r="L185" s="85">
        <v>-2.8</v>
      </c>
      <c r="M185" s="113"/>
      <c r="N185" s="113"/>
      <c r="O185" s="169"/>
      <c r="P185" s="31"/>
      <c r="Q185" s="31"/>
    </row>
    <row r="186" spans="2:17" ht="12">
      <c r="B186" s="41" t="s">
        <v>67</v>
      </c>
      <c r="C186" s="103">
        <v>680</v>
      </c>
      <c r="D186" s="97">
        <v>115.6</v>
      </c>
      <c r="E186" s="97">
        <v>24</v>
      </c>
      <c r="F186" s="101">
        <v>139.6</v>
      </c>
      <c r="G186" s="101">
        <v>139.6</v>
      </c>
      <c r="H186" s="104">
        <v>41897</v>
      </c>
      <c r="I186" s="100">
        <v>0</v>
      </c>
      <c r="J186" s="45">
        <v>3.14</v>
      </c>
      <c r="K186" s="101"/>
      <c r="L186" s="45">
        <v>4.22</v>
      </c>
      <c r="M186" s="117"/>
      <c r="N186" s="74">
        <v>6.96</v>
      </c>
      <c r="O186" s="126">
        <f>SUM(N186/3.4528)</f>
        <v>2.015755329008341</v>
      </c>
      <c r="P186" s="31"/>
      <c r="Q186" s="31"/>
    </row>
    <row r="187" spans="2:17" ht="12">
      <c r="B187" s="41" t="s">
        <v>67</v>
      </c>
      <c r="C187" s="103"/>
      <c r="D187" s="97"/>
      <c r="E187" s="97"/>
      <c r="F187" s="101"/>
      <c r="G187" s="101"/>
      <c r="H187" s="104">
        <v>41897</v>
      </c>
      <c r="I187" s="100"/>
      <c r="J187" s="45"/>
      <c r="K187" s="101"/>
      <c r="L187" s="36">
        <v>-0.4</v>
      </c>
      <c r="M187" s="117"/>
      <c r="N187" s="132"/>
      <c r="O187" s="167"/>
      <c r="P187" s="31"/>
      <c r="Q187" s="31"/>
    </row>
    <row r="188" spans="2:17" ht="12">
      <c r="B188" s="75" t="s">
        <v>928</v>
      </c>
      <c r="C188" s="76">
        <v>760</v>
      </c>
      <c r="D188" s="77">
        <v>129.2</v>
      </c>
      <c r="E188" s="77">
        <v>24</v>
      </c>
      <c r="F188" s="78">
        <v>153.2</v>
      </c>
      <c r="G188" s="78">
        <v>87.38</v>
      </c>
      <c r="H188" s="79">
        <v>41733</v>
      </c>
      <c r="I188" s="80">
        <v>65.82</v>
      </c>
      <c r="J188" s="78"/>
      <c r="K188" s="78">
        <v>-65.82</v>
      </c>
      <c r="L188" s="78">
        <v>24</v>
      </c>
      <c r="M188" s="105" t="s">
        <v>949</v>
      </c>
      <c r="N188" s="105">
        <v>0</v>
      </c>
      <c r="O188" s="81">
        <f>SUM(N188/3.4528)</f>
        <v>0</v>
      </c>
      <c r="P188" s="31"/>
      <c r="Q188" s="31"/>
    </row>
    <row r="189" spans="2:17" ht="12">
      <c r="B189" s="102" t="s">
        <v>928</v>
      </c>
      <c r="C189" s="103"/>
      <c r="D189" s="97"/>
      <c r="E189" s="97"/>
      <c r="F189" s="101"/>
      <c r="G189" s="101"/>
      <c r="H189" s="104" t="s">
        <v>66</v>
      </c>
      <c r="I189" s="100">
        <v>-65.82</v>
      </c>
      <c r="J189" s="101"/>
      <c r="K189" s="101">
        <v>65.82</v>
      </c>
      <c r="L189" s="101">
        <v>-24</v>
      </c>
      <c r="M189" s="111">
        <v>41778</v>
      </c>
      <c r="N189" s="117"/>
      <c r="O189" s="169"/>
      <c r="P189" s="31"/>
      <c r="Q189" s="31"/>
    </row>
    <row r="190" spans="2:17" ht="12">
      <c r="B190" s="32" t="s">
        <v>457</v>
      </c>
      <c r="C190" s="76">
        <v>613</v>
      </c>
      <c r="D190" s="77">
        <v>104.21</v>
      </c>
      <c r="E190" s="77">
        <v>24</v>
      </c>
      <c r="F190" s="78">
        <v>128.21</v>
      </c>
      <c r="G190" s="78">
        <v>128.21</v>
      </c>
      <c r="H190" s="79">
        <v>41831</v>
      </c>
      <c r="I190" s="80">
        <v>0</v>
      </c>
      <c r="J190" s="55">
        <v>0.42</v>
      </c>
      <c r="K190" s="78"/>
      <c r="L190" s="78">
        <v>0.42</v>
      </c>
      <c r="M190" s="105"/>
      <c r="N190" s="69">
        <v>0.42</v>
      </c>
      <c r="O190" s="126">
        <f>SUM(N190/3.4528)</f>
        <v>0.1216404077849861</v>
      </c>
      <c r="P190" s="31"/>
      <c r="Q190" s="31"/>
    </row>
    <row r="191" spans="2:17" ht="12">
      <c r="B191" s="46" t="s">
        <v>457</v>
      </c>
      <c r="C191" s="83"/>
      <c r="D191" s="84"/>
      <c r="E191" s="84"/>
      <c r="F191" s="85"/>
      <c r="G191" s="85"/>
      <c r="H191" s="86">
        <v>41831</v>
      </c>
      <c r="I191" s="87"/>
      <c r="J191" s="47"/>
      <c r="K191" s="85"/>
      <c r="L191" s="85">
        <v>-0.42</v>
      </c>
      <c r="M191" s="113"/>
      <c r="N191" s="68"/>
      <c r="O191" s="167"/>
      <c r="P191" s="31"/>
      <c r="Q191" s="31"/>
    </row>
    <row r="192" spans="2:17" ht="12">
      <c r="B192" s="102" t="s">
        <v>572</v>
      </c>
      <c r="C192" s="103">
        <v>832</v>
      </c>
      <c r="D192" s="97">
        <v>141.44</v>
      </c>
      <c r="E192" s="97">
        <v>24</v>
      </c>
      <c r="F192" s="101">
        <v>165.44</v>
      </c>
      <c r="G192" s="101">
        <v>165.44</v>
      </c>
      <c r="H192" s="111">
        <v>41800</v>
      </c>
      <c r="I192" s="100">
        <v>0</v>
      </c>
      <c r="J192" s="101"/>
      <c r="K192" s="101">
        <v>138.47</v>
      </c>
      <c r="L192" s="101">
        <v>8.93</v>
      </c>
      <c r="M192" s="117"/>
      <c r="N192" s="119">
        <v>0</v>
      </c>
      <c r="O192" s="81">
        <f>SUM(N192/3.4528)</f>
        <v>0</v>
      </c>
      <c r="P192" s="31"/>
      <c r="Q192" s="31"/>
    </row>
    <row r="193" spans="2:17" ht="12">
      <c r="B193" s="102" t="s">
        <v>572</v>
      </c>
      <c r="C193" s="103"/>
      <c r="D193" s="97"/>
      <c r="E193" s="97"/>
      <c r="F193" s="101"/>
      <c r="G193" s="101"/>
      <c r="H193" s="104">
        <v>41800</v>
      </c>
      <c r="I193" s="100"/>
      <c r="J193" s="101"/>
      <c r="K193" s="101">
        <v>-138.47</v>
      </c>
      <c r="L193" s="101">
        <v>-8.93</v>
      </c>
      <c r="M193" s="117"/>
      <c r="N193" s="117"/>
      <c r="O193" s="169"/>
      <c r="P193" s="31"/>
      <c r="Q193" s="31"/>
    </row>
    <row r="194" spans="2:17" ht="12">
      <c r="B194" s="75" t="s">
        <v>581</v>
      </c>
      <c r="C194" s="76">
        <v>641</v>
      </c>
      <c r="D194" s="77">
        <v>108.97</v>
      </c>
      <c r="E194" s="77">
        <v>24</v>
      </c>
      <c r="F194" s="78">
        <v>132.97</v>
      </c>
      <c r="G194" s="78">
        <v>126</v>
      </c>
      <c r="H194" s="79">
        <v>41706</v>
      </c>
      <c r="I194" s="80">
        <v>6.97</v>
      </c>
      <c r="J194" s="78"/>
      <c r="K194" s="78">
        <v>132.97</v>
      </c>
      <c r="L194" s="78">
        <v>13.52</v>
      </c>
      <c r="M194" s="105"/>
      <c r="N194" s="105">
        <v>0</v>
      </c>
      <c r="O194" s="81">
        <f>SUM(N194/3.4528)</f>
        <v>0</v>
      </c>
      <c r="P194" s="31"/>
      <c r="Q194" s="31"/>
    </row>
    <row r="195" spans="2:17" ht="12">
      <c r="B195" s="82" t="s">
        <v>581</v>
      </c>
      <c r="C195" s="83"/>
      <c r="D195" s="84"/>
      <c r="E195" s="84"/>
      <c r="F195" s="85"/>
      <c r="G195" s="85"/>
      <c r="H195" s="86">
        <v>41954</v>
      </c>
      <c r="I195" s="87">
        <v>-6.97</v>
      </c>
      <c r="J195" s="85"/>
      <c r="K195" s="85">
        <v>-132.97</v>
      </c>
      <c r="L195" s="85">
        <v>-13.52</v>
      </c>
      <c r="M195" s="113"/>
      <c r="N195" s="113"/>
      <c r="O195" s="169"/>
      <c r="P195" s="31"/>
      <c r="Q195" s="31"/>
    </row>
    <row r="196" spans="2:17" ht="12">
      <c r="B196" s="41" t="s">
        <v>287</v>
      </c>
      <c r="C196" s="42">
        <v>618</v>
      </c>
      <c r="D196" s="43">
        <v>105.06</v>
      </c>
      <c r="E196" s="43">
        <v>24</v>
      </c>
      <c r="F196" s="35">
        <v>129.06</v>
      </c>
      <c r="G196" s="35"/>
      <c r="H196" s="44"/>
      <c r="I196" s="131">
        <v>129.06</v>
      </c>
      <c r="J196" s="45">
        <v>6.97</v>
      </c>
      <c r="K196" s="101"/>
      <c r="L196" s="101"/>
      <c r="M196" s="117"/>
      <c r="N196" s="74">
        <v>136.03</v>
      </c>
      <c r="O196" s="126">
        <f>SUM(N196/3.4528)</f>
        <v>39.39701112140872</v>
      </c>
      <c r="P196" s="31"/>
      <c r="Q196" s="31"/>
    </row>
    <row r="197" spans="2:17" ht="12">
      <c r="B197" s="32" t="s">
        <v>242</v>
      </c>
      <c r="C197" s="27">
        <v>621</v>
      </c>
      <c r="D197" s="28">
        <v>105.57</v>
      </c>
      <c r="E197" s="28">
        <v>24</v>
      </c>
      <c r="F197" s="29">
        <v>129.57</v>
      </c>
      <c r="G197" s="29"/>
      <c r="H197" s="30"/>
      <c r="I197" s="127">
        <v>129.57</v>
      </c>
      <c r="J197" s="55">
        <v>7</v>
      </c>
      <c r="K197" s="78"/>
      <c r="L197" s="78"/>
      <c r="M197" s="105"/>
      <c r="N197" s="126">
        <v>136.57</v>
      </c>
      <c r="O197" s="126">
        <f>SUM(N197/3.4528)</f>
        <v>39.55340593141798</v>
      </c>
      <c r="P197" s="31"/>
      <c r="Q197" s="31"/>
    </row>
    <row r="198" spans="2:17" ht="12">
      <c r="B198" s="75" t="s">
        <v>320</v>
      </c>
      <c r="C198" s="76">
        <v>697</v>
      </c>
      <c r="D198" s="77">
        <v>118.49</v>
      </c>
      <c r="E198" s="77">
        <v>24</v>
      </c>
      <c r="F198" s="78">
        <v>251.29</v>
      </c>
      <c r="G198" s="78">
        <v>251.29</v>
      </c>
      <c r="H198" s="79">
        <v>41720</v>
      </c>
      <c r="I198" s="80">
        <v>0</v>
      </c>
      <c r="J198" s="78"/>
      <c r="K198" s="78"/>
      <c r="L198" s="78"/>
      <c r="M198" s="105"/>
      <c r="N198" s="81">
        <v>0</v>
      </c>
      <c r="O198" s="81">
        <f>SUM(N198/3.4528)</f>
        <v>0</v>
      </c>
      <c r="P198" s="31"/>
      <c r="Q198" s="31"/>
    </row>
    <row r="199" spans="2:17" ht="12">
      <c r="B199" s="82" t="s">
        <v>321</v>
      </c>
      <c r="C199" s="83">
        <v>640</v>
      </c>
      <c r="D199" s="84">
        <v>108.8</v>
      </c>
      <c r="E199" s="84"/>
      <c r="F199" s="85"/>
      <c r="G199" s="85"/>
      <c r="H199" s="135"/>
      <c r="I199" s="87"/>
      <c r="J199" s="85"/>
      <c r="K199" s="85"/>
      <c r="L199" s="85"/>
      <c r="M199" s="113"/>
      <c r="N199" s="88"/>
      <c r="O199" s="169"/>
      <c r="P199" s="31"/>
      <c r="Q199" s="31"/>
    </row>
    <row r="200" spans="2:17" ht="12">
      <c r="B200" s="102" t="s">
        <v>301</v>
      </c>
      <c r="C200" s="103">
        <v>667</v>
      </c>
      <c r="D200" s="97">
        <v>137.39</v>
      </c>
      <c r="E200" s="97"/>
      <c r="F200" s="101">
        <v>137.39</v>
      </c>
      <c r="G200" s="101">
        <v>137.39</v>
      </c>
      <c r="H200" s="104">
        <v>41808</v>
      </c>
      <c r="I200" s="100">
        <v>0</v>
      </c>
      <c r="J200" s="101"/>
      <c r="K200" s="101"/>
      <c r="L200" s="101"/>
      <c r="M200" s="117"/>
      <c r="N200" s="119">
        <v>0</v>
      </c>
      <c r="O200" s="81">
        <f>SUM(N200/3.4528)</f>
        <v>0</v>
      </c>
      <c r="P200" s="31"/>
      <c r="Q200" s="31"/>
    </row>
    <row r="201" spans="1:17" ht="12">
      <c r="A201" s="73"/>
      <c r="B201" s="75" t="s">
        <v>209</v>
      </c>
      <c r="C201" s="76">
        <v>617</v>
      </c>
      <c r="D201" s="77">
        <v>104.89</v>
      </c>
      <c r="E201" s="77">
        <v>24</v>
      </c>
      <c r="F201" s="78">
        <v>128.89</v>
      </c>
      <c r="G201" s="78">
        <v>128.89</v>
      </c>
      <c r="H201" s="79">
        <v>41758</v>
      </c>
      <c r="I201" s="80">
        <v>0</v>
      </c>
      <c r="J201" s="78"/>
      <c r="K201" s="78"/>
      <c r="L201" s="78"/>
      <c r="M201" s="105"/>
      <c r="N201" s="81">
        <v>0</v>
      </c>
      <c r="O201" s="81">
        <f>SUM(N201/3.4528)</f>
        <v>0</v>
      </c>
      <c r="P201" s="31"/>
      <c r="Q201" s="31"/>
    </row>
    <row r="202" spans="2:17" ht="12">
      <c r="B202" s="91" t="s">
        <v>936</v>
      </c>
      <c r="C202" s="92">
        <v>768</v>
      </c>
      <c r="D202" s="93">
        <v>130.56</v>
      </c>
      <c r="E202" s="93">
        <v>24</v>
      </c>
      <c r="F202" s="94">
        <v>154.56</v>
      </c>
      <c r="G202" s="94">
        <v>154.56</v>
      </c>
      <c r="H202" s="95">
        <v>41701</v>
      </c>
      <c r="I202" s="96">
        <v>0</v>
      </c>
      <c r="J202" s="94"/>
      <c r="K202" s="94"/>
      <c r="L202" s="94"/>
      <c r="M202" s="106"/>
      <c r="N202" s="90">
        <v>0</v>
      </c>
      <c r="O202" s="81">
        <f>SUM(N202/3.4528)</f>
        <v>0</v>
      </c>
      <c r="P202" s="31"/>
      <c r="Q202" s="31"/>
    </row>
    <row r="203" spans="2:17" ht="12">
      <c r="B203" s="41" t="s">
        <v>58</v>
      </c>
      <c r="C203" s="42">
        <v>640</v>
      </c>
      <c r="D203" s="43">
        <v>108.8</v>
      </c>
      <c r="E203" s="43">
        <v>24</v>
      </c>
      <c r="F203" s="35">
        <v>132.8</v>
      </c>
      <c r="G203" s="35"/>
      <c r="H203" s="44"/>
      <c r="I203" s="131">
        <v>132.8</v>
      </c>
      <c r="J203" s="45">
        <v>7.17</v>
      </c>
      <c r="K203" s="101">
        <v>132.8</v>
      </c>
      <c r="L203" s="101">
        <v>13.35</v>
      </c>
      <c r="M203" s="117"/>
      <c r="N203" s="132">
        <v>139.97</v>
      </c>
      <c r="O203" s="126">
        <f>SUM(N203/3.4528)</f>
        <v>40.5381139944393</v>
      </c>
      <c r="P203" s="31"/>
      <c r="Q203" s="31"/>
    </row>
    <row r="204" spans="2:17" ht="12">
      <c r="B204" s="41" t="s">
        <v>58</v>
      </c>
      <c r="C204" s="42"/>
      <c r="D204" s="43"/>
      <c r="E204" s="43"/>
      <c r="F204" s="35"/>
      <c r="G204" s="35"/>
      <c r="H204" s="104">
        <v>41697</v>
      </c>
      <c r="I204" s="131"/>
      <c r="J204" s="45"/>
      <c r="K204" s="101">
        <v>-132.8</v>
      </c>
      <c r="L204" s="101">
        <v>-13.35</v>
      </c>
      <c r="M204" s="117"/>
      <c r="N204" s="132"/>
      <c r="O204" s="167"/>
      <c r="P204" s="31"/>
      <c r="Q204" s="31"/>
    </row>
    <row r="205" spans="1:17" ht="12">
      <c r="A205" s="73"/>
      <c r="B205" s="91" t="s">
        <v>77</v>
      </c>
      <c r="C205" s="92">
        <v>804</v>
      </c>
      <c r="D205" s="93">
        <v>136.68</v>
      </c>
      <c r="E205" s="93">
        <v>24</v>
      </c>
      <c r="F205" s="94">
        <v>160.68</v>
      </c>
      <c r="G205" s="94">
        <v>160.68</v>
      </c>
      <c r="H205" s="95">
        <v>41757</v>
      </c>
      <c r="I205" s="96">
        <v>0</v>
      </c>
      <c r="J205" s="94"/>
      <c r="K205" s="94"/>
      <c r="L205" s="94"/>
      <c r="M205" s="106"/>
      <c r="N205" s="90">
        <v>0</v>
      </c>
      <c r="O205" s="81">
        <f>SUM(N205/3.4528)</f>
        <v>0</v>
      </c>
      <c r="P205" s="31"/>
      <c r="Q205" s="31"/>
    </row>
    <row r="206" spans="1:17" ht="12">
      <c r="A206" s="73"/>
      <c r="B206" s="102" t="s">
        <v>578</v>
      </c>
      <c r="C206" s="103">
        <v>600</v>
      </c>
      <c r="D206" s="97">
        <v>102</v>
      </c>
      <c r="E206" s="97">
        <v>24</v>
      </c>
      <c r="F206" s="101">
        <v>126</v>
      </c>
      <c r="G206" s="101">
        <v>126</v>
      </c>
      <c r="H206" s="104">
        <v>41785</v>
      </c>
      <c r="I206" s="100">
        <v>0</v>
      </c>
      <c r="J206" s="101"/>
      <c r="K206" s="101"/>
      <c r="L206" s="101"/>
      <c r="M206" s="117"/>
      <c r="N206" s="119">
        <v>0</v>
      </c>
      <c r="O206" s="81">
        <f>SUM(N206/3.4528)</f>
        <v>0</v>
      </c>
      <c r="P206" s="31"/>
      <c r="Q206" s="31"/>
    </row>
    <row r="207" spans="2:17" ht="12">
      <c r="B207" s="75" t="s">
        <v>230</v>
      </c>
      <c r="C207" s="76">
        <v>600</v>
      </c>
      <c r="D207" s="77">
        <v>102</v>
      </c>
      <c r="E207" s="77">
        <v>24</v>
      </c>
      <c r="F207" s="78">
        <v>228</v>
      </c>
      <c r="G207" s="78">
        <v>228</v>
      </c>
      <c r="H207" s="79">
        <v>41785</v>
      </c>
      <c r="I207" s="80">
        <v>0</v>
      </c>
      <c r="J207" s="78"/>
      <c r="K207" s="78"/>
      <c r="L207" s="78"/>
      <c r="M207" s="105"/>
      <c r="N207" s="81">
        <v>0</v>
      </c>
      <c r="O207" s="81">
        <f>SUM(N207/3.4528)</f>
        <v>0</v>
      </c>
      <c r="P207" s="31"/>
      <c r="Q207" s="31"/>
    </row>
    <row r="208" spans="2:17" ht="12">
      <c r="B208" s="82" t="s">
        <v>231</v>
      </c>
      <c r="C208" s="83">
        <v>600</v>
      </c>
      <c r="D208" s="84">
        <v>102</v>
      </c>
      <c r="E208" s="84"/>
      <c r="F208" s="85"/>
      <c r="G208" s="85"/>
      <c r="H208" s="86"/>
      <c r="I208" s="87"/>
      <c r="J208" s="85"/>
      <c r="K208" s="85"/>
      <c r="L208" s="85"/>
      <c r="M208" s="113"/>
      <c r="N208" s="88"/>
      <c r="O208" s="169"/>
      <c r="P208" s="31"/>
      <c r="Q208" s="31"/>
    </row>
    <row r="209" spans="1:17" ht="12">
      <c r="A209" s="73"/>
      <c r="B209" s="41" t="s">
        <v>501</v>
      </c>
      <c r="C209" s="103">
        <v>600</v>
      </c>
      <c r="D209" s="97">
        <v>102</v>
      </c>
      <c r="E209" s="97">
        <v>24</v>
      </c>
      <c r="F209" s="101">
        <v>126</v>
      </c>
      <c r="G209" s="101">
        <v>126</v>
      </c>
      <c r="H209" s="104">
        <v>41842</v>
      </c>
      <c r="I209" s="100">
        <v>0</v>
      </c>
      <c r="J209" s="45">
        <v>0.83</v>
      </c>
      <c r="K209" s="101"/>
      <c r="L209" s="101"/>
      <c r="M209" s="117"/>
      <c r="N209" s="74">
        <v>0.83</v>
      </c>
      <c r="O209" s="126">
        <f>SUM(N209/3.4528)</f>
        <v>0.2403846153846154</v>
      </c>
      <c r="P209" s="31"/>
      <c r="Q209" s="31"/>
    </row>
    <row r="210" spans="2:17" ht="12">
      <c r="B210" s="57" t="s">
        <v>573</v>
      </c>
      <c r="C210" s="76">
        <v>710</v>
      </c>
      <c r="D210" s="77">
        <v>120.7</v>
      </c>
      <c r="E210" s="77">
        <v>24</v>
      </c>
      <c r="F210" s="78">
        <v>144.7</v>
      </c>
      <c r="G210" s="78">
        <v>7.49</v>
      </c>
      <c r="H210" s="79">
        <v>41703</v>
      </c>
      <c r="I210" s="67">
        <v>-18.84</v>
      </c>
      <c r="J210" s="78">
        <v>3.95</v>
      </c>
      <c r="K210" s="78">
        <v>144.7</v>
      </c>
      <c r="L210" s="78">
        <v>7.81</v>
      </c>
      <c r="M210" s="105"/>
      <c r="N210" s="58">
        <v>-18.84</v>
      </c>
      <c r="O210" s="59">
        <f>SUM(N210/3.4528)</f>
        <v>-5.4564411492122336</v>
      </c>
      <c r="P210" s="31"/>
      <c r="Q210" s="31"/>
    </row>
    <row r="211" spans="2:17" ht="12">
      <c r="B211" s="112" t="s">
        <v>573</v>
      </c>
      <c r="C211" s="103"/>
      <c r="D211" s="97"/>
      <c r="E211" s="97"/>
      <c r="F211" s="101"/>
      <c r="G211" s="101"/>
      <c r="H211" s="104">
        <v>41703</v>
      </c>
      <c r="I211" s="118"/>
      <c r="J211" s="101"/>
      <c r="K211" s="101">
        <v>-144.7</v>
      </c>
      <c r="L211" s="101">
        <v>-7.81</v>
      </c>
      <c r="M211" s="117"/>
      <c r="N211" s="36"/>
      <c r="O211" s="172"/>
      <c r="P211" s="31"/>
      <c r="Q211" s="31"/>
    </row>
    <row r="212" spans="2:17" ht="12">
      <c r="B212" s="60" t="s">
        <v>573</v>
      </c>
      <c r="C212" s="83"/>
      <c r="D212" s="84"/>
      <c r="E212" s="84"/>
      <c r="F212" s="85"/>
      <c r="G212" s="85">
        <v>156.05</v>
      </c>
      <c r="H212" s="86">
        <v>41913</v>
      </c>
      <c r="I212" s="62"/>
      <c r="J212" s="85">
        <v>-3.95</v>
      </c>
      <c r="K212" s="85"/>
      <c r="L212" s="85"/>
      <c r="M212" s="113"/>
      <c r="N212" s="40"/>
      <c r="O212" s="165"/>
      <c r="P212" s="31"/>
      <c r="Q212" s="31"/>
    </row>
    <row r="213" spans="2:17" ht="12">
      <c r="B213" s="82" t="s">
        <v>170</v>
      </c>
      <c r="C213" s="83">
        <v>670</v>
      </c>
      <c r="D213" s="84">
        <v>113.9</v>
      </c>
      <c r="E213" s="84">
        <v>24</v>
      </c>
      <c r="F213" s="85">
        <v>137.9</v>
      </c>
      <c r="G213" s="85">
        <v>137.9</v>
      </c>
      <c r="H213" s="86">
        <v>41752</v>
      </c>
      <c r="I213" s="87">
        <v>0</v>
      </c>
      <c r="J213" s="85"/>
      <c r="K213" s="85"/>
      <c r="L213" s="85"/>
      <c r="M213" s="113"/>
      <c r="N213" s="113">
        <v>0</v>
      </c>
      <c r="O213" s="119">
        <f aca="true" t="shared" si="7" ref="O213:O220">SUM(N213/3.4528)</f>
        <v>0</v>
      </c>
      <c r="P213" s="31"/>
      <c r="Q213" s="31"/>
    </row>
    <row r="214" spans="2:17" ht="12">
      <c r="B214" s="54" t="s">
        <v>105</v>
      </c>
      <c r="C214" s="51">
        <v>600</v>
      </c>
      <c r="D214" s="52">
        <v>102</v>
      </c>
      <c r="E214" s="52">
        <v>24</v>
      </c>
      <c r="F214" s="50">
        <v>126</v>
      </c>
      <c r="G214" s="50"/>
      <c r="H214" s="53"/>
      <c r="I214" s="129">
        <v>126</v>
      </c>
      <c r="J214" s="33">
        <v>6.8</v>
      </c>
      <c r="K214" s="33">
        <v>126</v>
      </c>
      <c r="L214" s="33">
        <v>6.8</v>
      </c>
      <c r="M214" s="106"/>
      <c r="N214" s="64">
        <v>265.6</v>
      </c>
      <c r="O214" s="126">
        <f t="shared" si="7"/>
        <v>76.92307692307693</v>
      </c>
      <c r="P214" s="31"/>
      <c r="Q214" s="31"/>
    </row>
    <row r="215" spans="1:17" ht="12">
      <c r="A215" s="73"/>
      <c r="B215" s="102" t="s">
        <v>538</v>
      </c>
      <c r="C215" s="103">
        <v>600</v>
      </c>
      <c r="D215" s="97">
        <v>102</v>
      </c>
      <c r="E215" s="97">
        <v>24</v>
      </c>
      <c r="F215" s="101">
        <v>126</v>
      </c>
      <c r="G215" s="101">
        <v>126</v>
      </c>
      <c r="H215" s="111">
        <v>41754</v>
      </c>
      <c r="I215" s="100">
        <v>0</v>
      </c>
      <c r="J215" s="101"/>
      <c r="K215" s="101"/>
      <c r="L215" s="101"/>
      <c r="M215" s="117"/>
      <c r="N215" s="119">
        <v>0</v>
      </c>
      <c r="O215" s="81">
        <f t="shared" si="7"/>
        <v>0</v>
      </c>
      <c r="P215" s="31"/>
      <c r="Q215" s="31"/>
    </row>
    <row r="216" spans="2:17" ht="12">
      <c r="B216" s="32" t="s">
        <v>652</v>
      </c>
      <c r="C216" s="27">
        <v>600</v>
      </c>
      <c r="D216" s="28">
        <v>102</v>
      </c>
      <c r="E216" s="28">
        <v>24</v>
      </c>
      <c r="F216" s="29">
        <v>126</v>
      </c>
      <c r="G216" s="29"/>
      <c r="H216" s="30"/>
      <c r="I216" s="127">
        <v>126</v>
      </c>
      <c r="J216" s="55">
        <v>6.8</v>
      </c>
      <c r="K216" s="78"/>
      <c r="L216" s="55">
        <v>0.45</v>
      </c>
      <c r="M216" s="105"/>
      <c r="N216" s="69">
        <v>133.25</v>
      </c>
      <c r="O216" s="126">
        <f t="shared" si="7"/>
        <v>38.59186746987952</v>
      </c>
      <c r="P216" s="31"/>
      <c r="Q216" s="31"/>
    </row>
    <row r="217" spans="2:17" ht="12">
      <c r="B217" s="65" t="s">
        <v>923</v>
      </c>
      <c r="C217" s="92">
        <v>616</v>
      </c>
      <c r="D217" s="93">
        <v>104.72</v>
      </c>
      <c r="E217" s="93">
        <v>24</v>
      </c>
      <c r="F217" s="94">
        <v>128.72</v>
      </c>
      <c r="G217" s="94">
        <v>150</v>
      </c>
      <c r="H217" s="95">
        <v>41683</v>
      </c>
      <c r="I217" s="120">
        <v>-21.28</v>
      </c>
      <c r="J217" s="94"/>
      <c r="K217" s="49">
        <v>-2.46</v>
      </c>
      <c r="L217" s="94"/>
      <c r="M217" s="106"/>
      <c r="N217" s="125">
        <v>-23.74</v>
      </c>
      <c r="O217" s="59">
        <f t="shared" si="7"/>
        <v>-6.875579240037071</v>
      </c>
      <c r="P217" s="31"/>
      <c r="Q217" s="31"/>
    </row>
    <row r="218" spans="1:17" ht="12">
      <c r="A218" s="73"/>
      <c r="B218" s="102" t="s">
        <v>611</v>
      </c>
      <c r="C218" s="103">
        <v>660</v>
      </c>
      <c r="D218" s="97">
        <v>112.2</v>
      </c>
      <c r="E218" s="97">
        <v>24</v>
      </c>
      <c r="F218" s="101">
        <v>136.2</v>
      </c>
      <c r="G218" s="101">
        <v>136.2</v>
      </c>
      <c r="H218" s="104">
        <v>41803</v>
      </c>
      <c r="I218" s="100">
        <v>0</v>
      </c>
      <c r="J218" s="101"/>
      <c r="K218" s="101"/>
      <c r="L218" s="101"/>
      <c r="M218" s="117"/>
      <c r="N218" s="119">
        <v>0</v>
      </c>
      <c r="O218" s="81">
        <f t="shared" si="7"/>
        <v>0</v>
      </c>
      <c r="P218" s="31"/>
      <c r="Q218" s="31"/>
    </row>
    <row r="219" spans="2:17" ht="12">
      <c r="B219" s="91" t="s">
        <v>510</v>
      </c>
      <c r="C219" s="92">
        <v>600</v>
      </c>
      <c r="D219" s="93">
        <v>102</v>
      </c>
      <c r="E219" s="93">
        <v>24</v>
      </c>
      <c r="F219" s="94">
        <v>126</v>
      </c>
      <c r="G219" s="94">
        <v>126</v>
      </c>
      <c r="H219" s="95">
        <v>41806</v>
      </c>
      <c r="I219" s="96">
        <v>0</v>
      </c>
      <c r="J219" s="94"/>
      <c r="K219" s="94"/>
      <c r="L219" s="94"/>
      <c r="M219" s="106"/>
      <c r="N219" s="90">
        <v>0</v>
      </c>
      <c r="O219" s="81">
        <f t="shared" si="7"/>
        <v>0</v>
      </c>
      <c r="P219" s="31"/>
      <c r="Q219" s="31"/>
    </row>
    <row r="220" spans="2:17" ht="12">
      <c r="B220" s="41" t="s">
        <v>941</v>
      </c>
      <c r="C220" s="42">
        <v>600</v>
      </c>
      <c r="D220" s="43">
        <v>102</v>
      </c>
      <c r="E220" s="43">
        <v>24</v>
      </c>
      <c r="F220" s="35">
        <v>126</v>
      </c>
      <c r="G220" s="35"/>
      <c r="H220" s="44"/>
      <c r="I220" s="131">
        <v>126</v>
      </c>
      <c r="J220" s="45">
        <v>6.8</v>
      </c>
      <c r="K220" s="101"/>
      <c r="L220" s="45">
        <v>6.4</v>
      </c>
      <c r="M220" s="117"/>
      <c r="N220" s="74">
        <v>139.2</v>
      </c>
      <c r="O220" s="126">
        <f t="shared" si="7"/>
        <v>40.31510658016682</v>
      </c>
      <c r="P220" s="31"/>
      <c r="Q220" s="31"/>
    </row>
    <row r="221" spans="1:17" ht="12">
      <c r="A221" s="73"/>
      <c r="B221" s="32" t="s">
        <v>291</v>
      </c>
      <c r="C221" s="76">
        <v>560</v>
      </c>
      <c r="D221" s="77">
        <v>95.2</v>
      </c>
      <c r="E221" s="77">
        <v>24</v>
      </c>
      <c r="F221" s="78">
        <v>119.2</v>
      </c>
      <c r="G221" s="78">
        <v>119.2</v>
      </c>
      <c r="H221" s="79">
        <v>41938</v>
      </c>
      <c r="I221" s="80">
        <v>0</v>
      </c>
      <c r="J221" s="55">
        <v>4.15</v>
      </c>
      <c r="K221" s="55">
        <v>0.22</v>
      </c>
      <c r="L221" s="78">
        <v>2.43</v>
      </c>
      <c r="M221" s="105"/>
      <c r="N221" s="69">
        <v>4.37</v>
      </c>
      <c r="O221" s="126">
        <f>SUM(N221/3.4528)</f>
        <v>1.2656394810009268</v>
      </c>
      <c r="P221" s="31"/>
      <c r="Q221" s="31"/>
    </row>
    <row r="222" spans="1:17" ht="12">
      <c r="A222" s="73"/>
      <c r="B222" s="46" t="s">
        <v>291</v>
      </c>
      <c r="C222" s="83"/>
      <c r="D222" s="84"/>
      <c r="E222" s="84"/>
      <c r="F222" s="85"/>
      <c r="G222" s="85"/>
      <c r="H222" s="86">
        <v>41938</v>
      </c>
      <c r="I222" s="87"/>
      <c r="J222" s="47"/>
      <c r="K222" s="47"/>
      <c r="L222" s="85">
        <v>-2.43</v>
      </c>
      <c r="M222" s="113"/>
      <c r="N222" s="68"/>
      <c r="O222" s="167"/>
      <c r="P222" s="31"/>
      <c r="Q222" s="31"/>
    </row>
    <row r="223" spans="2:17" ht="12">
      <c r="B223" s="60" t="s">
        <v>303</v>
      </c>
      <c r="C223" s="83">
        <v>590</v>
      </c>
      <c r="D223" s="84">
        <v>100.3</v>
      </c>
      <c r="E223" s="84">
        <v>24</v>
      </c>
      <c r="F223" s="85">
        <v>124.3</v>
      </c>
      <c r="G223" s="85">
        <v>129.18</v>
      </c>
      <c r="H223" s="86">
        <v>41808</v>
      </c>
      <c r="I223" s="62">
        <v>-4.88</v>
      </c>
      <c r="J223" s="85"/>
      <c r="K223" s="85"/>
      <c r="L223" s="85"/>
      <c r="M223" s="113"/>
      <c r="N223" s="61">
        <v>-4.88</v>
      </c>
      <c r="O223" s="123">
        <f>SUM(N223/3.4528)</f>
        <v>-1.4133456904541242</v>
      </c>
      <c r="P223" s="31"/>
      <c r="Q223" s="31"/>
    </row>
    <row r="224" spans="1:17" ht="12">
      <c r="A224" s="73"/>
      <c r="B224" s="102" t="s">
        <v>56</v>
      </c>
      <c r="C224" s="103">
        <v>600</v>
      </c>
      <c r="D224" s="97">
        <v>102</v>
      </c>
      <c r="E224" s="97">
        <v>24</v>
      </c>
      <c r="F224" s="101">
        <v>126</v>
      </c>
      <c r="G224" s="101">
        <v>126</v>
      </c>
      <c r="H224" s="104">
        <v>41801</v>
      </c>
      <c r="I224" s="100">
        <v>0</v>
      </c>
      <c r="J224" s="101"/>
      <c r="K224" s="101"/>
      <c r="L224" s="78">
        <v>24</v>
      </c>
      <c r="M224" s="105" t="s">
        <v>949</v>
      </c>
      <c r="N224" s="119">
        <v>0</v>
      </c>
      <c r="O224" s="81">
        <f>SUM(N224/3.4528)</f>
        <v>0</v>
      </c>
      <c r="P224" s="31"/>
      <c r="Q224" s="31"/>
    </row>
    <row r="225" spans="1:17" ht="12">
      <c r="A225" s="73"/>
      <c r="B225" s="102" t="s">
        <v>56</v>
      </c>
      <c r="C225" s="103"/>
      <c r="D225" s="97"/>
      <c r="E225" s="97"/>
      <c r="F225" s="101"/>
      <c r="G225" s="101"/>
      <c r="H225" s="104">
        <v>41925</v>
      </c>
      <c r="I225" s="100"/>
      <c r="J225" s="101"/>
      <c r="K225" s="101"/>
      <c r="L225" s="101">
        <v>-24</v>
      </c>
      <c r="M225" s="111"/>
      <c r="N225" s="119"/>
      <c r="O225" s="169"/>
      <c r="P225" s="31"/>
      <c r="Q225" s="31"/>
    </row>
    <row r="226" spans="2:17" ht="12">
      <c r="B226" s="75" t="s">
        <v>87</v>
      </c>
      <c r="C226" s="76">
        <v>600</v>
      </c>
      <c r="D226" s="77">
        <v>102</v>
      </c>
      <c r="E226" s="77">
        <v>24</v>
      </c>
      <c r="F226" s="78">
        <v>126</v>
      </c>
      <c r="G226" s="78">
        <v>126</v>
      </c>
      <c r="H226" s="79">
        <v>41724</v>
      </c>
      <c r="I226" s="80">
        <v>0</v>
      </c>
      <c r="J226" s="78"/>
      <c r="K226" s="78"/>
      <c r="L226" s="78"/>
      <c r="M226" s="105"/>
      <c r="N226" s="81">
        <v>0</v>
      </c>
      <c r="O226" s="119">
        <f>SUM(N226/3.4528)</f>
        <v>0</v>
      </c>
      <c r="P226" s="31"/>
      <c r="Q226" s="31"/>
    </row>
    <row r="227" spans="2:17" ht="12">
      <c r="B227" s="75" t="s">
        <v>769</v>
      </c>
      <c r="C227" s="76">
        <v>590</v>
      </c>
      <c r="D227" s="77">
        <v>100.3</v>
      </c>
      <c r="E227" s="77">
        <v>24</v>
      </c>
      <c r="F227" s="78">
        <v>124.3</v>
      </c>
      <c r="G227" s="78">
        <v>124.3</v>
      </c>
      <c r="H227" s="79">
        <v>41900</v>
      </c>
      <c r="I227" s="80">
        <v>0</v>
      </c>
      <c r="J227" s="78">
        <v>2.83</v>
      </c>
      <c r="K227" s="78"/>
      <c r="L227" s="78">
        <v>4.88</v>
      </c>
      <c r="M227" s="105"/>
      <c r="N227" s="105">
        <v>0</v>
      </c>
      <c r="O227" s="81">
        <f>SUM(N227/3.4528)</f>
        <v>0</v>
      </c>
      <c r="P227" s="31"/>
      <c r="Q227" s="31"/>
    </row>
    <row r="228" spans="2:17" ht="12">
      <c r="B228" s="82" t="s">
        <v>769</v>
      </c>
      <c r="C228" s="83"/>
      <c r="D228" s="84"/>
      <c r="E228" s="84"/>
      <c r="F228" s="85"/>
      <c r="G228" s="85"/>
      <c r="H228" s="86">
        <v>41900</v>
      </c>
      <c r="I228" s="87"/>
      <c r="J228" s="85">
        <v>-2.83</v>
      </c>
      <c r="K228" s="85"/>
      <c r="L228" s="85">
        <v>-4.88</v>
      </c>
      <c r="M228" s="113"/>
      <c r="N228" s="113"/>
      <c r="O228" s="169"/>
      <c r="P228" s="31"/>
      <c r="Q228" s="31"/>
    </row>
    <row r="229" spans="2:17" ht="12">
      <c r="B229" s="102" t="s">
        <v>23</v>
      </c>
      <c r="C229" s="103">
        <v>600</v>
      </c>
      <c r="D229" s="97">
        <v>102</v>
      </c>
      <c r="E229" s="97">
        <v>24</v>
      </c>
      <c r="F229" s="101">
        <v>126</v>
      </c>
      <c r="G229" s="101">
        <v>126</v>
      </c>
      <c r="H229" s="104">
        <v>41692</v>
      </c>
      <c r="I229" s="100">
        <v>0</v>
      </c>
      <c r="J229" s="101"/>
      <c r="K229" s="101"/>
      <c r="L229" s="101"/>
      <c r="M229" s="117"/>
      <c r="N229" s="119">
        <v>0</v>
      </c>
      <c r="O229" s="90">
        <f>SUM(N229/3.4528)</f>
        <v>0</v>
      </c>
      <c r="P229" s="31"/>
      <c r="Q229" s="31"/>
    </row>
    <row r="230" spans="2:17" ht="12">
      <c r="B230" s="91" t="s">
        <v>373</v>
      </c>
      <c r="C230" s="92">
        <v>600</v>
      </c>
      <c r="D230" s="93">
        <v>102</v>
      </c>
      <c r="E230" s="93">
        <v>24</v>
      </c>
      <c r="F230" s="94">
        <v>126</v>
      </c>
      <c r="G230" s="94">
        <v>126</v>
      </c>
      <c r="H230" s="95">
        <v>41740</v>
      </c>
      <c r="I230" s="96">
        <v>0</v>
      </c>
      <c r="J230" s="94"/>
      <c r="K230" s="94"/>
      <c r="L230" s="94"/>
      <c r="M230" s="106"/>
      <c r="N230" s="81">
        <v>0</v>
      </c>
      <c r="O230" s="81">
        <f>SUM(N230/3.4528)</f>
        <v>0</v>
      </c>
      <c r="P230" s="31"/>
      <c r="Q230" s="31"/>
    </row>
    <row r="231" spans="2:17" ht="12">
      <c r="B231" s="41" t="s">
        <v>117</v>
      </c>
      <c r="C231" s="103">
        <v>600</v>
      </c>
      <c r="D231" s="97">
        <v>102</v>
      </c>
      <c r="E231" s="97">
        <v>24</v>
      </c>
      <c r="F231" s="101">
        <v>126</v>
      </c>
      <c r="G231" s="101">
        <v>37.91</v>
      </c>
      <c r="H231" s="104">
        <v>41995</v>
      </c>
      <c r="I231" s="131">
        <v>88.09</v>
      </c>
      <c r="J231" s="45">
        <v>6.5</v>
      </c>
      <c r="K231" s="101">
        <v>252</v>
      </c>
      <c r="L231" s="101">
        <v>10.09</v>
      </c>
      <c r="M231" s="101"/>
      <c r="N231" s="126">
        <v>94.59</v>
      </c>
      <c r="O231" s="69">
        <f>SUM(N231/3.4528)</f>
        <v>27.395157553290087</v>
      </c>
      <c r="P231" s="31"/>
      <c r="Q231" s="31"/>
    </row>
    <row r="232" spans="2:17" ht="12">
      <c r="B232" s="41" t="s">
        <v>117</v>
      </c>
      <c r="C232" s="103"/>
      <c r="D232" s="97"/>
      <c r="E232" s="97"/>
      <c r="F232" s="101"/>
      <c r="G232" s="101"/>
      <c r="H232" s="104">
        <v>41995</v>
      </c>
      <c r="I232" s="131"/>
      <c r="J232" s="45"/>
      <c r="K232" s="101">
        <v>-252</v>
      </c>
      <c r="L232" s="101">
        <v>-10.09</v>
      </c>
      <c r="M232" s="101"/>
      <c r="N232" s="128"/>
      <c r="O232" s="68"/>
      <c r="P232" s="31"/>
      <c r="Q232" s="31"/>
    </row>
    <row r="233" spans="2:17" ht="12">
      <c r="B233" s="75" t="s">
        <v>477</v>
      </c>
      <c r="C233" s="76">
        <v>600</v>
      </c>
      <c r="D233" s="77">
        <v>102</v>
      </c>
      <c r="E233" s="77">
        <v>24</v>
      </c>
      <c r="F233" s="78">
        <v>126</v>
      </c>
      <c r="G233" s="78">
        <v>126</v>
      </c>
      <c r="H233" s="79">
        <v>41773</v>
      </c>
      <c r="I233" s="80">
        <v>0</v>
      </c>
      <c r="J233" s="78"/>
      <c r="K233" s="78">
        <v>4</v>
      </c>
      <c r="L233" s="78"/>
      <c r="M233" s="105"/>
      <c r="N233" s="117">
        <v>0</v>
      </c>
      <c r="O233" s="119">
        <f>SUM(N233/3.4528)</f>
        <v>0</v>
      </c>
      <c r="P233" s="31"/>
      <c r="Q233" s="31"/>
    </row>
    <row r="234" spans="2:17" ht="12">
      <c r="B234" s="82" t="s">
        <v>477</v>
      </c>
      <c r="C234" s="83"/>
      <c r="D234" s="84"/>
      <c r="E234" s="84"/>
      <c r="F234" s="85"/>
      <c r="G234" s="85"/>
      <c r="H234" s="86">
        <v>41773</v>
      </c>
      <c r="I234" s="87"/>
      <c r="J234" s="85"/>
      <c r="K234" s="85">
        <v>-4</v>
      </c>
      <c r="L234" s="85"/>
      <c r="M234" s="113"/>
      <c r="N234" s="113"/>
      <c r="O234" s="169"/>
      <c r="P234" s="31"/>
      <c r="Q234" s="31"/>
    </row>
    <row r="235" spans="2:17" ht="12">
      <c r="B235" s="102" t="s">
        <v>412</v>
      </c>
      <c r="C235" s="103">
        <v>600</v>
      </c>
      <c r="D235" s="97">
        <v>102</v>
      </c>
      <c r="E235" s="97">
        <v>24</v>
      </c>
      <c r="F235" s="101">
        <v>126</v>
      </c>
      <c r="G235" s="101">
        <v>126</v>
      </c>
      <c r="H235" s="104">
        <v>41724</v>
      </c>
      <c r="I235" s="100">
        <v>0</v>
      </c>
      <c r="J235" s="101"/>
      <c r="K235" s="101"/>
      <c r="L235" s="101"/>
      <c r="M235" s="117"/>
      <c r="N235" s="119">
        <v>0</v>
      </c>
      <c r="O235" s="90">
        <f>SUM(N235/3.4528)</f>
        <v>0</v>
      </c>
      <c r="P235" s="31"/>
      <c r="Q235" s="31"/>
    </row>
    <row r="236" spans="2:17" ht="12">
      <c r="B236" s="91" t="s">
        <v>630</v>
      </c>
      <c r="C236" s="92">
        <v>600</v>
      </c>
      <c r="D236" s="93">
        <v>102</v>
      </c>
      <c r="E236" s="93">
        <v>24</v>
      </c>
      <c r="F236" s="94">
        <v>126</v>
      </c>
      <c r="G236" s="94">
        <v>126</v>
      </c>
      <c r="H236" s="95">
        <v>41772</v>
      </c>
      <c r="I236" s="96">
        <v>0</v>
      </c>
      <c r="J236" s="94"/>
      <c r="K236" s="94"/>
      <c r="L236" s="94"/>
      <c r="M236" s="106"/>
      <c r="N236" s="90">
        <v>0</v>
      </c>
      <c r="O236" s="90">
        <f>SUM(N236/3.4528)</f>
        <v>0</v>
      </c>
      <c r="P236" s="31"/>
      <c r="Q236" s="31"/>
    </row>
    <row r="237" spans="1:17" ht="12">
      <c r="A237" s="73"/>
      <c r="B237" s="75" t="s">
        <v>779</v>
      </c>
      <c r="C237" s="76">
        <v>600</v>
      </c>
      <c r="D237" s="77">
        <v>102</v>
      </c>
      <c r="E237" s="77">
        <v>24</v>
      </c>
      <c r="F237" s="78">
        <v>126</v>
      </c>
      <c r="G237" s="78">
        <v>126</v>
      </c>
      <c r="H237" s="79">
        <v>41715</v>
      </c>
      <c r="I237" s="80">
        <v>0</v>
      </c>
      <c r="J237" s="78"/>
      <c r="K237" s="78"/>
      <c r="L237" s="78"/>
      <c r="M237" s="105"/>
      <c r="N237" s="81">
        <v>0</v>
      </c>
      <c r="O237" s="90">
        <f>SUM(N237/3.4528)</f>
        <v>0</v>
      </c>
      <c r="P237" s="31"/>
      <c r="Q237" s="31"/>
    </row>
    <row r="238" spans="1:17" ht="12">
      <c r="A238" s="73"/>
      <c r="B238" s="32" t="s">
        <v>922</v>
      </c>
      <c r="C238" s="76">
        <v>606</v>
      </c>
      <c r="D238" s="77">
        <v>103.02</v>
      </c>
      <c r="E238" s="77">
        <v>24</v>
      </c>
      <c r="F238" s="78">
        <v>127.02</v>
      </c>
      <c r="G238" s="78">
        <v>125</v>
      </c>
      <c r="H238" s="79">
        <v>41758</v>
      </c>
      <c r="I238" s="127">
        <v>2.02</v>
      </c>
      <c r="J238" s="78"/>
      <c r="K238" s="78">
        <v>-0.06</v>
      </c>
      <c r="L238" s="78"/>
      <c r="M238" s="105"/>
      <c r="N238" s="69">
        <v>1.96</v>
      </c>
      <c r="O238" s="126">
        <f>SUM(N238/3.4528)</f>
        <v>0.5676552363299351</v>
      </c>
      <c r="P238" s="31"/>
      <c r="Q238" s="31"/>
    </row>
    <row r="239" spans="1:17" ht="12">
      <c r="A239" s="73"/>
      <c r="B239" s="46" t="s">
        <v>922</v>
      </c>
      <c r="C239" s="83"/>
      <c r="D239" s="84"/>
      <c r="E239" s="84"/>
      <c r="F239" s="85"/>
      <c r="G239" s="85"/>
      <c r="H239" s="86" t="s">
        <v>66</v>
      </c>
      <c r="I239" s="62">
        <v>-0.06</v>
      </c>
      <c r="J239" s="85"/>
      <c r="K239" s="85">
        <v>0.06</v>
      </c>
      <c r="L239" s="85"/>
      <c r="M239" s="113"/>
      <c r="N239" s="68"/>
      <c r="O239" s="167"/>
      <c r="P239" s="31"/>
      <c r="Q239" s="31"/>
    </row>
    <row r="240" spans="2:17" ht="12">
      <c r="B240" s="102" t="s">
        <v>704</v>
      </c>
      <c r="C240" s="103">
        <v>600</v>
      </c>
      <c r="D240" s="97">
        <v>102</v>
      </c>
      <c r="E240" s="97">
        <v>24</v>
      </c>
      <c r="F240" s="101">
        <v>126</v>
      </c>
      <c r="G240" s="101">
        <v>126</v>
      </c>
      <c r="H240" s="104">
        <v>41765</v>
      </c>
      <c r="I240" s="100">
        <v>0</v>
      </c>
      <c r="J240" s="101"/>
      <c r="K240" s="101"/>
      <c r="L240" s="101"/>
      <c r="M240" s="117"/>
      <c r="N240" s="117">
        <v>0</v>
      </c>
      <c r="O240" s="90">
        <f>SUM(N240/3.4528)</f>
        <v>0</v>
      </c>
      <c r="P240" s="31"/>
      <c r="Q240" s="31"/>
    </row>
    <row r="241" spans="2:17" ht="12">
      <c r="B241" s="57" t="s">
        <v>147</v>
      </c>
      <c r="C241" s="76">
        <v>535</v>
      </c>
      <c r="D241" s="77">
        <v>90.95</v>
      </c>
      <c r="E241" s="77">
        <v>24</v>
      </c>
      <c r="F241" s="78">
        <v>170.54</v>
      </c>
      <c r="G241" s="78">
        <v>184.55</v>
      </c>
      <c r="H241" s="79">
        <v>41970</v>
      </c>
      <c r="I241" s="67">
        <v>-14.01</v>
      </c>
      <c r="J241" s="78">
        <v>7.52</v>
      </c>
      <c r="K241" s="78"/>
      <c r="L241" s="78">
        <v>8.47</v>
      </c>
      <c r="M241" s="105"/>
      <c r="N241" s="114">
        <v>-14.01</v>
      </c>
      <c r="O241" s="59">
        <f>SUM(N241/3.4528)</f>
        <v>-4.057576459684894</v>
      </c>
      <c r="P241" s="31"/>
      <c r="Q241" s="31"/>
    </row>
    <row r="242" spans="2:17" ht="12">
      <c r="B242" s="60" t="s">
        <v>146</v>
      </c>
      <c r="C242" s="83">
        <v>527</v>
      </c>
      <c r="D242" s="84">
        <v>89.59</v>
      </c>
      <c r="E242" s="84">
        <v>-34</v>
      </c>
      <c r="F242" s="85"/>
      <c r="G242" s="85"/>
      <c r="H242" s="86">
        <v>41970</v>
      </c>
      <c r="I242" s="62"/>
      <c r="J242" s="85">
        <v>-7.52</v>
      </c>
      <c r="K242" s="85"/>
      <c r="L242" s="85">
        <v>-8.47</v>
      </c>
      <c r="M242" s="113"/>
      <c r="N242" s="116"/>
      <c r="O242" s="165"/>
      <c r="P242" s="31"/>
      <c r="Q242" s="31"/>
    </row>
    <row r="243" spans="1:17" ht="12">
      <c r="A243" s="73"/>
      <c r="B243" s="41" t="s">
        <v>365</v>
      </c>
      <c r="C243" s="103">
        <v>600</v>
      </c>
      <c r="D243" s="97">
        <v>102</v>
      </c>
      <c r="E243" s="97">
        <v>24</v>
      </c>
      <c r="F243" s="101">
        <v>126</v>
      </c>
      <c r="G243" s="101">
        <v>126</v>
      </c>
      <c r="H243" s="111">
        <v>41823</v>
      </c>
      <c r="I243" s="80">
        <v>0</v>
      </c>
      <c r="J243" s="55">
        <v>0.11</v>
      </c>
      <c r="K243" s="78"/>
      <c r="L243" s="78"/>
      <c r="M243" s="105"/>
      <c r="N243" s="126">
        <v>0.11</v>
      </c>
      <c r="O243" s="136">
        <f>SUM(N243/3.4528)</f>
        <v>0.031858202038924935</v>
      </c>
      <c r="P243" s="31"/>
      <c r="Q243" s="31"/>
    </row>
    <row r="244" spans="2:17" ht="12">
      <c r="B244" s="75" t="s">
        <v>15</v>
      </c>
      <c r="C244" s="76">
        <v>600</v>
      </c>
      <c r="D244" s="77">
        <v>102</v>
      </c>
      <c r="E244" s="77">
        <v>24</v>
      </c>
      <c r="F244" s="78">
        <v>126</v>
      </c>
      <c r="G244" s="78">
        <v>126</v>
      </c>
      <c r="H244" s="89">
        <v>41795</v>
      </c>
      <c r="I244" s="80">
        <v>0</v>
      </c>
      <c r="J244" s="78"/>
      <c r="K244" s="78"/>
      <c r="L244" s="78"/>
      <c r="M244" s="105"/>
      <c r="N244" s="81">
        <v>0</v>
      </c>
      <c r="O244" s="90">
        <f>SUM(N244/3.4528)</f>
        <v>0</v>
      </c>
      <c r="P244" s="31"/>
      <c r="Q244" s="31"/>
    </row>
    <row r="245" spans="2:17" ht="12">
      <c r="B245" s="32" t="s">
        <v>909</v>
      </c>
      <c r="C245" s="76">
        <v>606</v>
      </c>
      <c r="D245" s="77">
        <v>103.02</v>
      </c>
      <c r="E245" s="77">
        <v>24</v>
      </c>
      <c r="F245" s="78">
        <v>127.02</v>
      </c>
      <c r="G245" s="78">
        <v>127.02</v>
      </c>
      <c r="H245" s="79">
        <v>41900</v>
      </c>
      <c r="I245" s="80">
        <v>0</v>
      </c>
      <c r="J245" s="55">
        <v>2.97</v>
      </c>
      <c r="K245" s="78"/>
      <c r="L245" s="78">
        <v>1.17</v>
      </c>
      <c r="M245" s="105"/>
      <c r="N245" s="69">
        <v>1.16</v>
      </c>
      <c r="O245" s="126">
        <f>SUM(N245/3.4528)</f>
        <v>0.3359592215013902</v>
      </c>
      <c r="P245" s="31"/>
      <c r="Q245" s="31"/>
    </row>
    <row r="246" spans="2:17" ht="12">
      <c r="B246" s="46" t="s">
        <v>909</v>
      </c>
      <c r="C246" s="83"/>
      <c r="D246" s="84"/>
      <c r="E246" s="84"/>
      <c r="F246" s="85"/>
      <c r="G246" s="85"/>
      <c r="H246" s="86">
        <v>41900</v>
      </c>
      <c r="I246" s="87"/>
      <c r="J246" s="40">
        <v>-1.81</v>
      </c>
      <c r="K246" s="85"/>
      <c r="L246" s="85">
        <v>-1.17</v>
      </c>
      <c r="M246" s="113"/>
      <c r="N246" s="68"/>
      <c r="O246" s="167"/>
      <c r="P246" s="31"/>
      <c r="Q246" s="31"/>
    </row>
    <row r="247" spans="2:17" ht="12">
      <c r="B247" s="102" t="s">
        <v>346</v>
      </c>
      <c r="C247" s="103">
        <v>600</v>
      </c>
      <c r="D247" s="97">
        <v>102</v>
      </c>
      <c r="E247" s="97">
        <v>24</v>
      </c>
      <c r="F247" s="101">
        <v>75</v>
      </c>
      <c r="G247" s="101">
        <v>75</v>
      </c>
      <c r="H247" s="104">
        <v>41816</v>
      </c>
      <c r="I247" s="100">
        <v>0</v>
      </c>
      <c r="J247" s="101"/>
      <c r="K247" s="101"/>
      <c r="L247" s="101"/>
      <c r="M247" s="117"/>
      <c r="N247" s="119">
        <v>0</v>
      </c>
      <c r="O247" s="81">
        <f>SUM(N247/3.4528)</f>
        <v>0</v>
      </c>
      <c r="P247" s="31"/>
      <c r="Q247" s="31"/>
    </row>
    <row r="248" spans="2:17" ht="12">
      <c r="B248" s="102" t="s">
        <v>347</v>
      </c>
      <c r="C248" s="103">
        <v>300</v>
      </c>
      <c r="D248" s="97">
        <v>51</v>
      </c>
      <c r="E248" s="97"/>
      <c r="F248" s="101"/>
      <c r="G248" s="101"/>
      <c r="H248" s="104"/>
      <c r="I248" s="100"/>
      <c r="J248" s="101"/>
      <c r="K248" s="101"/>
      <c r="L248" s="101"/>
      <c r="M248" s="117"/>
      <c r="N248" s="119"/>
      <c r="O248" s="169"/>
      <c r="P248" s="31"/>
      <c r="Q248" s="31"/>
    </row>
    <row r="249" spans="2:17" ht="12">
      <c r="B249" s="91" t="s">
        <v>467</v>
      </c>
      <c r="C249" s="92">
        <v>600</v>
      </c>
      <c r="D249" s="93">
        <v>102</v>
      </c>
      <c r="E249" s="93">
        <v>24</v>
      </c>
      <c r="F249" s="94">
        <v>126</v>
      </c>
      <c r="G249" s="94">
        <v>126</v>
      </c>
      <c r="H249" s="95">
        <v>41812</v>
      </c>
      <c r="I249" s="96">
        <v>0</v>
      </c>
      <c r="J249" s="94"/>
      <c r="K249" s="94"/>
      <c r="L249" s="94"/>
      <c r="M249" s="106"/>
      <c r="N249" s="90">
        <v>0</v>
      </c>
      <c r="O249" s="90">
        <f>SUM(N249/3.4528)</f>
        <v>0</v>
      </c>
      <c r="P249" s="31"/>
      <c r="Q249" s="31"/>
    </row>
    <row r="250" spans="2:17" ht="12">
      <c r="B250" s="102" t="s">
        <v>42</v>
      </c>
      <c r="C250" s="103">
        <v>600</v>
      </c>
      <c r="D250" s="97">
        <v>102</v>
      </c>
      <c r="E250" s="97">
        <v>24</v>
      </c>
      <c r="F250" s="101">
        <v>126</v>
      </c>
      <c r="G250" s="101">
        <v>126</v>
      </c>
      <c r="H250" s="104">
        <v>41806</v>
      </c>
      <c r="I250" s="100">
        <v>0</v>
      </c>
      <c r="J250" s="101"/>
      <c r="K250" s="101"/>
      <c r="L250" s="101"/>
      <c r="M250" s="117"/>
      <c r="N250" s="119">
        <v>0</v>
      </c>
      <c r="O250" s="90">
        <f>SUM(N250/3.4528)</f>
        <v>0</v>
      </c>
      <c r="P250" s="31"/>
      <c r="Q250" s="31"/>
    </row>
    <row r="251" spans="2:17" ht="12">
      <c r="B251" s="57" t="s">
        <v>241</v>
      </c>
      <c r="C251" s="76">
        <v>600</v>
      </c>
      <c r="D251" s="77">
        <v>102</v>
      </c>
      <c r="E251" s="77">
        <v>24</v>
      </c>
      <c r="F251" s="78">
        <v>126</v>
      </c>
      <c r="G251" s="78">
        <v>106</v>
      </c>
      <c r="H251" s="79">
        <v>41758</v>
      </c>
      <c r="I251" s="80">
        <v>20</v>
      </c>
      <c r="J251" s="78"/>
      <c r="K251" s="58">
        <v>-20.88</v>
      </c>
      <c r="L251" s="78"/>
      <c r="M251" s="105"/>
      <c r="N251" s="114">
        <v>-0.88</v>
      </c>
      <c r="O251" s="59">
        <f>SUM(N251/3.4528)</f>
        <v>-0.2548656163113995</v>
      </c>
      <c r="P251" s="31"/>
      <c r="Q251" s="31"/>
    </row>
    <row r="252" spans="2:17" ht="12">
      <c r="B252" s="60" t="s">
        <v>241</v>
      </c>
      <c r="C252" s="83"/>
      <c r="D252" s="84"/>
      <c r="E252" s="84"/>
      <c r="F252" s="85"/>
      <c r="G252" s="85"/>
      <c r="H252" s="86" t="s">
        <v>66</v>
      </c>
      <c r="I252" s="87">
        <v>-20</v>
      </c>
      <c r="J252" s="85"/>
      <c r="K252" s="47">
        <v>20</v>
      </c>
      <c r="L252" s="85"/>
      <c r="M252" s="113"/>
      <c r="N252" s="116"/>
      <c r="O252" s="165"/>
      <c r="P252" s="31"/>
      <c r="Q252" s="31"/>
    </row>
    <row r="253" spans="2:17" ht="12">
      <c r="B253" s="82" t="s">
        <v>169</v>
      </c>
      <c r="C253" s="83">
        <v>600</v>
      </c>
      <c r="D253" s="84">
        <v>102</v>
      </c>
      <c r="E253" s="84">
        <v>24</v>
      </c>
      <c r="F253" s="85">
        <v>126</v>
      </c>
      <c r="G253" s="85">
        <v>126.34</v>
      </c>
      <c r="H253" s="86">
        <v>41829</v>
      </c>
      <c r="I253" s="87">
        <v>-0.34</v>
      </c>
      <c r="J253" s="85">
        <v>0.34</v>
      </c>
      <c r="K253" s="85"/>
      <c r="L253" s="85"/>
      <c r="M253" s="113"/>
      <c r="N253" s="88">
        <v>0</v>
      </c>
      <c r="O253" s="90">
        <f>SUM(N253/3.4528)</f>
        <v>0</v>
      </c>
      <c r="P253" s="31"/>
      <c r="Q253" s="31"/>
    </row>
    <row r="254" spans="2:17" ht="12">
      <c r="B254" s="82" t="s">
        <v>697</v>
      </c>
      <c r="C254" s="83">
        <v>600</v>
      </c>
      <c r="D254" s="84">
        <v>102</v>
      </c>
      <c r="E254" s="84">
        <v>24</v>
      </c>
      <c r="F254" s="85">
        <v>126</v>
      </c>
      <c r="G254" s="85">
        <v>128.84</v>
      </c>
      <c r="H254" s="86">
        <v>41897</v>
      </c>
      <c r="I254" s="87">
        <v>-2.84</v>
      </c>
      <c r="J254" s="85">
        <v>2.84</v>
      </c>
      <c r="K254" s="85"/>
      <c r="L254" s="85"/>
      <c r="M254" s="113"/>
      <c r="N254" s="88">
        <v>0</v>
      </c>
      <c r="O254" s="90">
        <f>SUM(N254/3.4528)</f>
        <v>0</v>
      </c>
      <c r="P254" s="31"/>
      <c r="Q254" s="31"/>
    </row>
    <row r="255" spans="2:17" ht="12">
      <c r="B255" s="32" t="s">
        <v>362</v>
      </c>
      <c r="C255" s="76">
        <v>630</v>
      </c>
      <c r="D255" s="77">
        <v>107.1</v>
      </c>
      <c r="E255" s="77">
        <v>24</v>
      </c>
      <c r="F255" s="78">
        <v>131.1</v>
      </c>
      <c r="G255" s="78">
        <v>131.1</v>
      </c>
      <c r="H255" s="79">
        <v>41827</v>
      </c>
      <c r="I255" s="96">
        <v>0</v>
      </c>
      <c r="J255" s="33">
        <v>0.28</v>
      </c>
      <c r="K255" s="94"/>
      <c r="L255" s="94"/>
      <c r="M255" s="106"/>
      <c r="N255" s="136">
        <v>0.28</v>
      </c>
      <c r="O255" s="136">
        <f>SUM(N255/3.4528)</f>
        <v>0.08109360518999074</v>
      </c>
      <c r="P255" s="31"/>
      <c r="Q255" s="31"/>
    </row>
    <row r="256" spans="2:17" ht="12">
      <c r="B256" s="32" t="s">
        <v>788</v>
      </c>
      <c r="C256" s="76">
        <v>600</v>
      </c>
      <c r="D256" s="77">
        <v>102</v>
      </c>
      <c r="E256" s="77">
        <v>24</v>
      </c>
      <c r="F256" s="78">
        <v>177</v>
      </c>
      <c r="G256" s="78">
        <v>159</v>
      </c>
      <c r="H256" s="79">
        <v>41887</v>
      </c>
      <c r="I256" s="80">
        <v>18</v>
      </c>
      <c r="J256" s="55">
        <v>3.09</v>
      </c>
      <c r="K256" s="78">
        <v>-18.29</v>
      </c>
      <c r="L256" s="78"/>
      <c r="M256" s="105"/>
      <c r="N256" s="69">
        <v>2.8</v>
      </c>
      <c r="O256" s="126">
        <f>SUM(N256/3.4528)</f>
        <v>0.8109360518999073</v>
      </c>
      <c r="P256" s="31"/>
      <c r="Q256" s="31"/>
    </row>
    <row r="257" spans="2:17" ht="12">
      <c r="B257" s="41" t="s">
        <v>347</v>
      </c>
      <c r="C257" s="103">
        <v>300</v>
      </c>
      <c r="D257" s="97">
        <v>51</v>
      </c>
      <c r="E257" s="97"/>
      <c r="F257" s="101"/>
      <c r="G257" s="101"/>
      <c r="H257" s="104" t="s">
        <v>66</v>
      </c>
      <c r="I257" s="100">
        <v>-18</v>
      </c>
      <c r="J257" s="36">
        <v>-0.29</v>
      </c>
      <c r="K257" s="101">
        <v>18.29</v>
      </c>
      <c r="L257" s="101"/>
      <c r="M257" s="117"/>
      <c r="N257" s="132"/>
      <c r="O257" s="173"/>
      <c r="P257" s="31"/>
      <c r="Q257" s="31"/>
    </row>
    <row r="258" spans="2:17" ht="12">
      <c r="B258" s="57" t="s">
        <v>283</v>
      </c>
      <c r="C258" s="76">
        <v>600</v>
      </c>
      <c r="D258" s="77">
        <v>102</v>
      </c>
      <c r="E258" s="77">
        <v>24</v>
      </c>
      <c r="F258" s="78">
        <v>126</v>
      </c>
      <c r="G258" s="78">
        <v>133.87</v>
      </c>
      <c r="H258" s="79">
        <v>41976</v>
      </c>
      <c r="I258" s="67">
        <v>-7.87</v>
      </c>
      <c r="J258" s="78">
        <v>5.78</v>
      </c>
      <c r="K258" s="78">
        <v>113.55</v>
      </c>
      <c r="L258" s="78">
        <v>6.8</v>
      </c>
      <c r="M258" s="78"/>
      <c r="N258" s="59">
        <v>-7.87</v>
      </c>
      <c r="O258" s="114">
        <f aca="true" t="shared" si="8" ref="O258:O268">SUM(N258/3.4528)</f>
        <v>-2.2793095458758112</v>
      </c>
      <c r="P258" s="31"/>
      <c r="Q258" s="31"/>
    </row>
    <row r="259" spans="2:17" ht="12">
      <c r="B259" s="60" t="s">
        <v>283</v>
      </c>
      <c r="C259" s="83"/>
      <c r="D259" s="84"/>
      <c r="E259" s="84"/>
      <c r="F259" s="85"/>
      <c r="G259" s="85"/>
      <c r="H259" s="86">
        <v>41976</v>
      </c>
      <c r="I259" s="62"/>
      <c r="J259" s="85">
        <v>-5.78</v>
      </c>
      <c r="K259" s="85">
        <v>-113.55</v>
      </c>
      <c r="L259" s="85">
        <v>-6.8</v>
      </c>
      <c r="M259" s="85"/>
      <c r="N259" s="61"/>
      <c r="O259" s="116"/>
      <c r="P259" s="31"/>
      <c r="Q259" s="31"/>
    </row>
    <row r="260" spans="2:17" ht="12">
      <c r="B260" s="102" t="s">
        <v>265</v>
      </c>
      <c r="C260" s="103">
        <v>600</v>
      </c>
      <c r="D260" s="97">
        <v>102</v>
      </c>
      <c r="E260" s="97">
        <v>24</v>
      </c>
      <c r="F260" s="101">
        <v>126</v>
      </c>
      <c r="G260" s="101">
        <v>126</v>
      </c>
      <c r="H260" s="104">
        <v>41747</v>
      </c>
      <c r="I260" s="100">
        <v>0</v>
      </c>
      <c r="J260" s="101"/>
      <c r="K260" s="101"/>
      <c r="L260" s="101"/>
      <c r="M260" s="117"/>
      <c r="N260" s="119">
        <v>0</v>
      </c>
      <c r="O260" s="88">
        <f t="shared" si="8"/>
        <v>0</v>
      </c>
      <c r="P260" s="31"/>
      <c r="Q260" s="31"/>
    </row>
    <row r="261" spans="2:17" ht="12">
      <c r="B261" s="32" t="s">
        <v>610</v>
      </c>
      <c r="C261" s="76">
        <v>630</v>
      </c>
      <c r="D261" s="77">
        <v>107.1</v>
      </c>
      <c r="E261" s="77">
        <v>24</v>
      </c>
      <c r="F261" s="78">
        <v>131.1</v>
      </c>
      <c r="G261" s="78">
        <v>131.1</v>
      </c>
      <c r="H261" s="79">
        <v>41823</v>
      </c>
      <c r="I261" s="80">
        <v>0</v>
      </c>
      <c r="J261" s="55">
        <v>0.12</v>
      </c>
      <c r="K261" s="78"/>
      <c r="L261" s="78"/>
      <c r="M261" s="105"/>
      <c r="N261" s="126">
        <v>0.12</v>
      </c>
      <c r="O261" s="136">
        <f t="shared" si="8"/>
        <v>0.03475440222428174</v>
      </c>
      <c r="P261" s="31"/>
      <c r="Q261" s="31"/>
    </row>
    <row r="262" spans="2:17" ht="12">
      <c r="B262" s="32" t="s">
        <v>185</v>
      </c>
      <c r="C262" s="76">
        <v>600</v>
      </c>
      <c r="D262" s="77">
        <v>102</v>
      </c>
      <c r="E262" s="77">
        <v>24</v>
      </c>
      <c r="F262" s="78">
        <v>126</v>
      </c>
      <c r="G262" s="78">
        <v>126</v>
      </c>
      <c r="H262" s="79">
        <v>41887</v>
      </c>
      <c r="I262" s="80">
        <v>0</v>
      </c>
      <c r="J262" s="55">
        <v>2.46</v>
      </c>
      <c r="K262" s="78"/>
      <c r="L262" s="78"/>
      <c r="M262" s="105"/>
      <c r="N262" s="126">
        <v>2.46</v>
      </c>
      <c r="O262" s="136">
        <f t="shared" si="8"/>
        <v>0.7124652455977757</v>
      </c>
      <c r="P262" s="31"/>
      <c r="Q262" s="31"/>
    </row>
    <row r="263" spans="2:17" ht="12">
      <c r="B263" s="91" t="s">
        <v>179</v>
      </c>
      <c r="C263" s="92">
        <v>600</v>
      </c>
      <c r="D263" s="93">
        <v>102</v>
      </c>
      <c r="E263" s="93">
        <v>24</v>
      </c>
      <c r="F263" s="94">
        <v>126</v>
      </c>
      <c r="G263" s="94">
        <v>126</v>
      </c>
      <c r="H263" s="95">
        <v>41789</v>
      </c>
      <c r="I263" s="96">
        <v>0</v>
      </c>
      <c r="J263" s="94"/>
      <c r="K263" s="94"/>
      <c r="L263" s="94"/>
      <c r="M263" s="106"/>
      <c r="N263" s="90">
        <v>0</v>
      </c>
      <c r="O263" s="90">
        <f t="shared" si="8"/>
        <v>0</v>
      </c>
      <c r="P263" s="31"/>
      <c r="Q263" s="31"/>
    </row>
    <row r="264" spans="2:17" ht="12">
      <c r="B264" s="82" t="s">
        <v>300</v>
      </c>
      <c r="C264" s="83">
        <v>600</v>
      </c>
      <c r="D264" s="84">
        <v>102</v>
      </c>
      <c r="E264" s="84">
        <v>24</v>
      </c>
      <c r="F264" s="85">
        <v>126</v>
      </c>
      <c r="G264" s="85">
        <v>126</v>
      </c>
      <c r="H264" s="86">
        <v>41764</v>
      </c>
      <c r="I264" s="87">
        <v>0</v>
      </c>
      <c r="J264" s="85"/>
      <c r="K264" s="85"/>
      <c r="L264" s="85"/>
      <c r="M264" s="113"/>
      <c r="N264" s="88">
        <v>0</v>
      </c>
      <c r="O264" s="81">
        <f t="shared" si="8"/>
        <v>0</v>
      </c>
      <c r="P264" s="31"/>
      <c r="Q264" s="31"/>
    </row>
    <row r="265" spans="2:17" ht="12">
      <c r="B265" s="41" t="s">
        <v>758</v>
      </c>
      <c r="C265" s="103">
        <v>600</v>
      </c>
      <c r="D265" s="97">
        <v>102</v>
      </c>
      <c r="E265" s="97">
        <v>24</v>
      </c>
      <c r="F265" s="101">
        <v>126</v>
      </c>
      <c r="G265" s="101">
        <v>125.36</v>
      </c>
      <c r="H265" s="104">
        <v>41852</v>
      </c>
      <c r="I265" s="131">
        <v>0.64</v>
      </c>
      <c r="J265" s="45">
        <v>1.17</v>
      </c>
      <c r="K265" s="101">
        <v>118.94</v>
      </c>
      <c r="L265" s="101">
        <v>6.42</v>
      </c>
      <c r="M265" s="117"/>
      <c r="N265" s="45">
        <v>1.81</v>
      </c>
      <c r="O265" s="126">
        <f t="shared" si="8"/>
        <v>0.524212233549583</v>
      </c>
      <c r="P265" s="31"/>
      <c r="Q265" s="31"/>
    </row>
    <row r="266" spans="2:17" ht="12">
      <c r="B266" s="41" t="s">
        <v>758</v>
      </c>
      <c r="C266" s="103"/>
      <c r="D266" s="97"/>
      <c r="E266" s="97"/>
      <c r="F266" s="101"/>
      <c r="G266" s="101"/>
      <c r="H266" s="104">
        <v>41696</v>
      </c>
      <c r="I266" s="131"/>
      <c r="J266" s="45"/>
      <c r="K266" s="101">
        <v>-118.94</v>
      </c>
      <c r="L266" s="101">
        <v>-6.42</v>
      </c>
      <c r="M266" s="117"/>
      <c r="N266" s="45"/>
      <c r="O266" s="128"/>
      <c r="P266" s="31"/>
      <c r="Q266" s="31"/>
    </row>
    <row r="267" spans="2:17" ht="12">
      <c r="B267" s="75" t="s">
        <v>427</v>
      </c>
      <c r="C267" s="76">
        <v>600</v>
      </c>
      <c r="D267" s="77">
        <v>102</v>
      </c>
      <c r="E267" s="77">
        <v>24</v>
      </c>
      <c r="F267" s="78">
        <v>126</v>
      </c>
      <c r="G267" s="78">
        <v>126</v>
      </c>
      <c r="H267" s="79">
        <v>41802</v>
      </c>
      <c r="I267" s="80">
        <v>0</v>
      </c>
      <c r="J267" s="78"/>
      <c r="K267" s="78"/>
      <c r="L267" s="78"/>
      <c r="M267" s="105"/>
      <c r="N267" s="105">
        <v>0</v>
      </c>
      <c r="O267" s="88">
        <f t="shared" si="8"/>
        <v>0</v>
      </c>
      <c r="P267" s="31"/>
      <c r="Q267" s="31"/>
    </row>
    <row r="268" spans="2:17" ht="12">
      <c r="B268" s="32" t="s">
        <v>900</v>
      </c>
      <c r="C268" s="76">
        <v>600</v>
      </c>
      <c r="D268" s="77">
        <v>102</v>
      </c>
      <c r="E268" s="77">
        <v>24</v>
      </c>
      <c r="F268" s="78">
        <v>126</v>
      </c>
      <c r="G268" s="78">
        <v>126</v>
      </c>
      <c r="H268" s="79">
        <v>41806</v>
      </c>
      <c r="I268" s="80">
        <v>0</v>
      </c>
      <c r="J268" s="78"/>
      <c r="K268" s="78"/>
      <c r="L268" s="78"/>
      <c r="M268" s="55">
        <v>66.99</v>
      </c>
      <c r="N268" s="126">
        <v>66.99</v>
      </c>
      <c r="O268" s="136">
        <f t="shared" si="8"/>
        <v>19.401645041705283</v>
      </c>
      <c r="P268" s="31"/>
      <c r="Q268" s="31"/>
    </row>
    <row r="269" spans="2:17" ht="12">
      <c r="B269" s="32" t="s">
        <v>454</v>
      </c>
      <c r="C269" s="76">
        <v>600</v>
      </c>
      <c r="D269" s="77">
        <v>102</v>
      </c>
      <c r="E269" s="77">
        <v>24</v>
      </c>
      <c r="F269" s="78">
        <v>126</v>
      </c>
      <c r="G269" s="78">
        <v>112.73</v>
      </c>
      <c r="H269" s="79">
        <v>41821</v>
      </c>
      <c r="I269" s="80">
        <v>13.27</v>
      </c>
      <c r="J269" s="55">
        <v>0.04</v>
      </c>
      <c r="K269" s="78">
        <v>-13.27</v>
      </c>
      <c r="L269" s="78"/>
      <c r="M269" s="105"/>
      <c r="N269" s="69">
        <v>0.04</v>
      </c>
      <c r="O269" s="126">
        <f>SUM(N269/3.4528)</f>
        <v>0.011584800741427249</v>
      </c>
      <c r="P269" s="31"/>
      <c r="Q269" s="31"/>
    </row>
    <row r="270" spans="2:17" ht="12">
      <c r="B270" s="46" t="s">
        <v>454</v>
      </c>
      <c r="C270" s="83"/>
      <c r="D270" s="84"/>
      <c r="E270" s="84"/>
      <c r="F270" s="85"/>
      <c r="G270" s="85"/>
      <c r="H270" s="86" t="s">
        <v>66</v>
      </c>
      <c r="I270" s="87">
        <v>-13.27</v>
      </c>
      <c r="J270" s="47"/>
      <c r="K270" s="85">
        <v>13.27</v>
      </c>
      <c r="L270" s="85"/>
      <c r="M270" s="113"/>
      <c r="N270" s="68"/>
      <c r="O270" s="167"/>
      <c r="P270" s="31"/>
      <c r="Q270" s="31"/>
    </row>
    <row r="271" spans="2:17" ht="12">
      <c r="B271" s="102" t="s">
        <v>726</v>
      </c>
      <c r="C271" s="103">
        <v>600</v>
      </c>
      <c r="D271" s="97">
        <v>102</v>
      </c>
      <c r="E271" s="97">
        <v>24</v>
      </c>
      <c r="F271" s="101">
        <v>126</v>
      </c>
      <c r="G271" s="101">
        <v>126</v>
      </c>
      <c r="H271" s="104">
        <v>41771</v>
      </c>
      <c r="I271" s="100">
        <v>0</v>
      </c>
      <c r="J271" s="101"/>
      <c r="K271" s="101"/>
      <c r="L271" s="101"/>
      <c r="M271" s="117"/>
      <c r="N271" s="119">
        <v>0</v>
      </c>
      <c r="O271" s="90">
        <f aca="true" t="shared" si="9" ref="O271:O276">SUM(N271/3.4528)</f>
        <v>0</v>
      </c>
      <c r="P271" s="31"/>
      <c r="Q271" s="31"/>
    </row>
    <row r="272" spans="2:17" ht="12">
      <c r="B272" s="91" t="s">
        <v>870</v>
      </c>
      <c r="C272" s="92">
        <v>603</v>
      </c>
      <c r="D272" s="93">
        <v>102.51</v>
      </c>
      <c r="E272" s="93">
        <v>24</v>
      </c>
      <c r="F272" s="94">
        <v>126.51</v>
      </c>
      <c r="G272" s="94">
        <v>126.51</v>
      </c>
      <c r="H272" s="95">
        <v>41774</v>
      </c>
      <c r="I272" s="96">
        <v>0</v>
      </c>
      <c r="J272" s="94"/>
      <c r="K272" s="94"/>
      <c r="L272" s="94"/>
      <c r="M272" s="106"/>
      <c r="N272" s="90">
        <v>0</v>
      </c>
      <c r="O272" s="90">
        <f t="shared" si="9"/>
        <v>0</v>
      </c>
      <c r="P272" s="31"/>
      <c r="Q272" s="31"/>
    </row>
    <row r="273" spans="2:17" ht="12">
      <c r="B273" s="41" t="s">
        <v>469</v>
      </c>
      <c r="C273" s="42">
        <v>603</v>
      </c>
      <c r="D273" s="43">
        <v>102.51</v>
      </c>
      <c r="E273" s="43">
        <v>24</v>
      </c>
      <c r="F273" s="35">
        <v>126.51</v>
      </c>
      <c r="G273" s="35"/>
      <c r="H273" s="44"/>
      <c r="I273" s="131">
        <v>126.51</v>
      </c>
      <c r="J273" s="45">
        <v>6.83</v>
      </c>
      <c r="K273" s="101"/>
      <c r="L273" s="45">
        <v>4.64</v>
      </c>
      <c r="M273" s="117"/>
      <c r="N273" s="132">
        <v>137.98</v>
      </c>
      <c r="O273" s="136">
        <f t="shared" si="9"/>
        <v>39.96177015755329</v>
      </c>
      <c r="P273" s="31"/>
      <c r="Q273" s="31"/>
    </row>
    <row r="274" spans="2:17" ht="12">
      <c r="B274" s="65" t="s">
        <v>782</v>
      </c>
      <c r="C274" s="92">
        <v>600</v>
      </c>
      <c r="D274" s="93">
        <v>102</v>
      </c>
      <c r="E274" s="93">
        <v>24</v>
      </c>
      <c r="F274" s="94">
        <v>126</v>
      </c>
      <c r="G274" s="94">
        <v>128</v>
      </c>
      <c r="H274" s="95">
        <v>41828</v>
      </c>
      <c r="I274" s="120">
        <v>-2</v>
      </c>
      <c r="J274" s="33">
        <v>0.3</v>
      </c>
      <c r="K274" s="94"/>
      <c r="L274" s="94"/>
      <c r="M274" s="106"/>
      <c r="N274" s="125">
        <v>-1.7</v>
      </c>
      <c r="O274" s="66">
        <f t="shared" si="9"/>
        <v>-0.49235403151065804</v>
      </c>
      <c r="P274" s="31"/>
      <c r="Q274" s="31"/>
    </row>
    <row r="275" spans="2:17" ht="12">
      <c r="B275" s="112" t="s">
        <v>91</v>
      </c>
      <c r="C275" s="103">
        <v>600</v>
      </c>
      <c r="D275" s="97">
        <v>102</v>
      </c>
      <c r="E275" s="97">
        <v>24</v>
      </c>
      <c r="F275" s="101">
        <v>126</v>
      </c>
      <c r="G275" s="101">
        <v>126</v>
      </c>
      <c r="H275" s="104">
        <v>41765</v>
      </c>
      <c r="I275" s="87">
        <v>0</v>
      </c>
      <c r="J275" s="85"/>
      <c r="K275" s="40">
        <v>-0.28</v>
      </c>
      <c r="L275" s="85"/>
      <c r="M275" s="85"/>
      <c r="N275" s="123">
        <v>-0.28</v>
      </c>
      <c r="O275" s="66">
        <f t="shared" si="9"/>
        <v>-0.08109360518999074</v>
      </c>
      <c r="P275" s="31"/>
      <c r="Q275" s="31"/>
    </row>
    <row r="276" spans="2:17" ht="12">
      <c r="B276" s="75" t="s">
        <v>647</v>
      </c>
      <c r="C276" s="76">
        <v>750</v>
      </c>
      <c r="D276" s="77">
        <v>127.5</v>
      </c>
      <c r="E276" s="77">
        <v>24</v>
      </c>
      <c r="F276" s="78">
        <v>151.5</v>
      </c>
      <c r="G276" s="78">
        <v>151.5</v>
      </c>
      <c r="H276" s="89">
        <v>41713</v>
      </c>
      <c r="I276" s="78">
        <v>0</v>
      </c>
      <c r="J276" s="78"/>
      <c r="K276" s="78"/>
      <c r="L276" s="78"/>
      <c r="M276" s="78"/>
      <c r="N276" s="81">
        <v>0</v>
      </c>
      <c r="O276" s="90">
        <f t="shared" si="9"/>
        <v>0</v>
      </c>
      <c r="P276" s="31"/>
      <c r="Q276" s="31"/>
    </row>
    <row r="277" spans="2:17" ht="12">
      <c r="B277" s="57" t="s">
        <v>770</v>
      </c>
      <c r="C277" s="76">
        <v>603</v>
      </c>
      <c r="D277" s="77">
        <v>102.51</v>
      </c>
      <c r="E277" s="77">
        <v>24</v>
      </c>
      <c r="F277" s="78">
        <v>126.51</v>
      </c>
      <c r="G277" s="78">
        <v>126.66</v>
      </c>
      <c r="H277" s="79">
        <v>41786</v>
      </c>
      <c r="I277" s="67">
        <v>-0.15</v>
      </c>
      <c r="J277" s="78"/>
      <c r="K277" s="78">
        <v>126.51</v>
      </c>
      <c r="L277" s="78">
        <v>6.83</v>
      </c>
      <c r="M277" s="105"/>
      <c r="N277" s="114">
        <v>-0.15</v>
      </c>
      <c r="O277" s="59">
        <f>SUM(N277/3.4528)</f>
        <v>-0.04344300278035218</v>
      </c>
      <c r="P277" s="31"/>
      <c r="Q277" s="31"/>
    </row>
    <row r="278" spans="2:17" ht="12">
      <c r="B278" s="60" t="s">
        <v>770</v>
      </c>
      <c r="C278" s="83"/>
      <c r="D278" s="84"/>
      <c r="E278" s="84"/>
      <c r="F278" s="85"/>
      <c r="G278" s="85"/>
      <c r="H278" s="86">
        <v>41786</v>
      </c>
      <c r="I278" s="62"/>
      <c r="J278" s="85"/>
      <c r="K278" s="85">
        <v>-126.51</v>
      </c>
      <c r="L278" s="85">
        <v>-6.83</v>
      </c>
      <c r="M278" s="113"/>
      <c r="N278" s="116"/>
      <c r="O278" s="165"/>
      <c r="P278" s="31"/>
      <c r="Q278" s="31"/>
    </row>
    <row r="279" spans="2:17" ht="12">
      <c r="B279" s="102" t="s">
        <v>374</v>
      </c>
      <c r="C279" s="103">
        <v>603</v>
      </c>
      <c r="D279" s="97">
        <v>102.51</v>
      </c>
      <c r="E279" s="97">
        <v>24</v>
      </c>
      <c r="F279" s="101">
        <v>126.51</v>
      </c>
      <c r="G279" s="101">
        <v>126.51</v>
      </c>
      <c r="H279" s="104">
        <v>41733</v>
      </c>
      <c r="I279" s="100">
        <v>0</v>
      </c>
      <c r="J279" s="101"/>
      <c r="K279" s="101"/>
      <c r="L279" s="101"/>
      <c r="M279" s="117"/>
      <c r="N279" s="119">
        <v>0</v>
      </c>
      <c r="O279" s="90">
        <f>SUM(N279/3.4528)</f>
        <v>0</v>
      </c>
      <c r="P279" s="31"/>
      <c r="Q279" s="31"/>
    </row>
    <row r="280" spans="2:17" ht="12">
      <c r="B280" s="32" t="s">
        <v>60</v>
      </c>
      <c r="C280" s="76">
        <v>603</v>
      </c>
      <c r="D280" s="77">
        <v>102.51</v>
      </c>
      <c r="E280" s="77">
        <v>24</v>
      </c>
      <c r="F280" s="78">
        <v>126.51</v>
      </c>
      <c r="G280" s="78">
        <v>126</v>
      </c>
      <c r="H280" s="79">
        <v>41772</v>
      </c>
      <c r="I280" s="127">
        <v>0.51</v>
      </c>
      <c r="J280" s="78"/>
      <c r="K280" s="78">
        <v>-0.02</v>
      </c>
      <c r="L280" s="78"/>
      <c r="M280" s="121"/>
      <c r="N280" s="69">
        <v>0.49</v>
      </c>
      <c r="O280" s="126">
        <f>SUM(N280/3.4528)</f>
        <v>0.14191380908248377</v>
      </c>
      <c r="P280" s="31"/>
      <c r="Q280" s="31"/>
    </row>
    <row r="281" spans="2:17" ht="12">
      <c r="B281" s="46" t="s">
        <v>60</v>
      </c>
      <c r="C281" s="83"/>
      <c r="D281" s="84"/>
      <c r="E281" s="84"/>
      <c r="F281" s="85"/>
      <c r="G281" s="85"/>
      <c r="H281" s="86" t="s">
        <v>66</v>
      </c>
      <c r="I281" s="62">
        <v>-0.02</v>
      </c>
      <c r="J281" s="85"/>
      <c r="K281" s="85">
        <v>0.02</v>
      </c>
      <c r="L281" s="85"/>
      <c r="M281" s="122"/>
      <c r="N281" s="68"/>
      <c r="O281" s="167"/>
      <c r="P281" s="31"/>
      <c r="Q281" s="31"/>
    </row>
    <row r="282" spans="2:17" ht="12">
      <c r="B282" s="82" t="s">
        <v>461</v>
      </c>
      <c r="C282" s="83">
        <v>603</v>
      </c>
      <c r="D282" s="84">
        <v>102.51</v>
      </c>
      <c r="E282" s="84">
        <v>24</v>
      </c>
      <c r="F282" s="85">
        <v>126.51</v>
      </c>
      <c r="G282" s="85">
        <v>126.51</v>
      </c>
      <c r="H282" s="86">
        <v>41817</v>
      </c>
      <c r="I282" s="87">
        <v>0</v>
      </c>
      <c r="J282" s="85"/>
      <c r="K282" s="85"/>
      <c r="L282" s="85"/>
      <c r="M282" s="113"/>
      <c r="N282" s="88">
        <v>0</v>
      </c>
      <c r="O282" s="90">
        <f>SUM(N282/3.4528)</f>
        <v>0</v>
      </c>
      <c r="P282" s="31"/>
      <c r="Q282" s="31"/>
    </row>
    <row r="283" spans="2:17" ht="12">
      <c r="B283" s="102" t="s">
        <v>768</v>
      </c>
      <c r="C283" s="103">
        <v>600</v>
      </c>
      <c r="D283" s="97">
        <v>102</v>
      </c>
      <c r="E283" s="97">
        <v>24</v>
      </c>
      <c r="F283" s="101">
        <v>126</v>
      </c>
      <c r="G283" s="101">
        <v>126</v>
      </c>
      <c r="H283" s="104">
        <v>41808</v>
      </c>
      <c r="I283" s="80">
        <v>0</v>
      </c>
      <c r="J283" s="78"/>
      <c r="K283" s="78">
        <v>18</v>
      </c>
      <c r="L283" s="78"/>
      <c r="M283" s="121"/>
      <c r="N283" s="117">
        <v>0</v>
      </c>
      <c r="O283" s="81">
        <f>SUM(N283/3.4528)</f>
        <v>0</v>
      </c>
      <c r="P283" s="31"/>
      <c r="Q283" s="31"/>
    </row>
    <row r="284" spans="2:17" ht="12">
      <c r="B284" s="102" t="s">
        <v>768</v>
      </c>
      <c r="C284" s="103"/>
      <c r="D284" s="97"/>
      <c r="E284" s="97"/>
      <c r="F284" s="101"/>
      <c r="G284" s="101"/>
      <c r="H284" s="104">
        <v>41808</v>
      </c>
      <c r="I284" s="87"/>
      <c r="J284" s="85"/>
      <c r="K284" s="85">
        <v>-18</v>
      </c>
      <c r="L284" s="85"/>
      <c r="M284" s="122"/>
      <c r="N284" s="117"/>
      <c r="O284" s="169"/>
      <c r="P284" s="31"/>
      <c r="Q284" s="31"/>
    </row>
    <row r="285" spans="2:17" ht="12">
      <c r="B285" s="75" t="s">
        <v>434</v>
      </c>
      <c r="C285" s="76">
        <v>600</v>
      </c>
      <c r="D285" s="77">
        <v>102</v>
      </c>
      <c r="E285" s="77">
        <v>24</v>
      </c>
      <c r="F285" s="78">
        <v>126</v>
      </c>
      <c r="G285" s="78">
        <v>126</v>
      </c>
      <c r="H285" s="79">
        <v>41716</v>
      </c>
      <c r="I285" s="80">
        <v>0</v>
      </c>
      <c r="J285" s="78"/>
      <c r="K285" s="78">
        <v>18</v>
      </c>
      <c r="L285" s="78"/>
      <c r="M285" s="105"/>
      <c r="N285" s="105">
        <v>0</v>
      </c>
      <c r="O285" s="81">
        <f>SUM(N285/3.4528)</f>
        <v>0</v>
      </c>
      <c r="P285" s="31"/>
      <c r="Q285" s="31"/>
    </row>
    <row r="286" spans="2:17" ht="12">
      <c r="B286" s="82" t="s">
        <v>434</v>
      </c>
      <c r="C286" s="83"/>
      <c r="D286" s="84"/>
      <c r="E286" s="84"/>
      <c r="F286" s="85"/>
      <c r="G286" s="85"/>
      <c r="H286" s="86">
        <v>41716</v>
      </c>
      <c r="I286" s="87"/>
      <c r="J286" s="85"/>
      <c r="K286" s="85">
        <v>-18</v>
      </c>
      <c r="L286" s="85"/>
      <c r="M286" s="113"/>
      <c r="N286" s="113"/>
      <c r="O286" s="169"/>
      <c r="P286" s="31"/>
      <c r="Q286" s="31"/>
    </row>
    <row r="287" spans="2:17" ht="12">
      <c r="B287" s="82" t="s">
        <v>867</v>
      </c>
      <c r="C287" s="83">
        <v>600</v>
      </c>
      <c r="D287" s="84">
        <v>102</v>
      </c>
      <c r="E287" s="84">
        <v>24</v>
      </c>
      <c r="F287" s="85">
        <v>126</v>
      </c>
      <c r="G287" s="85">
        <v>126</v>
      </c>
      <c r="H287" s="86">
        <v>41803</v>
      </c>
      <c r="I287" s="87">
        <v>0</v>
      </c>
      <c r="J287" s="85"/>
      <c r="K287" s="85"/>
      <c r="L287" s="85"/>
      <c r="M287" s="113"/>
      <c r="N287" s="88">
        <v>0</v>
      </c>
      <c r="O287" s="90">
        <f aca="true" t="shared" si="10" ref="O287:O295">SUM(N287/3.4528)</f>
        <v>0</v>
      </c>
      <c r="P287" s="31"/>
      <c r="Q287" s="31"/>
    </row>
    <row r="288" spans="2:17" ht="12">
      <c r="B288" s="102" t="s">
        <v>841</v>
      </c>
      <c r="C288" s="103">
        <v>603</v>
      </c>
      <c r="D288" s="97">
        <v>102.51</v>
      </c>
      <c r="E288" s="97">
        <v>24</v>
      </c>
      <c r="F288" s="101">
        <v>126.51</v>
      </c>
      <c r="G288" s="101">
        <v>126.51</v>
      </c>
      <c r="H288" s="104">
        <v>41782</v>
      </c>
      <c r="I288" s="100">
        <v>0</v>
      </c>
      <c r="J288" s="101"/>
      <c r="K288" s="101"/>
      <c r="L288" s="101"/>
      <c r="M288" s="117"/>
      <c r="N288" s="119">
        <v>0</v>
      </c>
      <c r="O288" s="90">
        <f t="shared" si="10"/>
        <v>0</v>
      </c>
      <c r="P288" s="31"/>
      <c r="Q288" s="31"/>
    </row>
    <row r="289" spans="2:17" ht="12">
      <c r="B289" s="75" t="s">
        <v>125</v>
      </c>
      <c r="C289" s="76">
        <v>603</v>
      </c>
      <c r="D289" s="77">
        <v>102.51</v>
      </c>
      <c r="E289" s="77">
        <v>24</v>
      </c>
      <c r="F289" s="78">
        <v>126.51</v>
      </c>
      <c r="G289" s="78">
        <v>126.51</v>
      </c>
      <c r="H289" s="79">
        <v>41745</v>
      </c>
      <c r="I289" s="80">
        <v>0</v>
      </c>
      <c r="J289" s="78"/>
      <c r="K289" s="78"/>
      <c r="L289" s="78"/>
      <c r="M289" s="105"/>
      <c r="N289" s="81">
        <v>0</v>
      </c>
      <c r="O289" s="90">
        <f t="shared" si="10"/>
        <v>0</v>
      </c>
      <c r="P289" s="31"/>
      <c r="Q289" s="31"/>
    </row>
    <row r="290" spans="2:17" ht="12">
      <c r="B290" s="75" t="s">
        <v>364</v>
      </c>
      <c r="C290" s="76">
        <v>603</v>
      </c>
      <c r="D290" s="77">
        <v>102.51</v>
      </c>
      <c r="E290" s="77">
        <v>24</v>
      </c>
      <c r="F290" s="78">
        <v>126.51</v>
      </c>
      <c r="G290" s="78">
        <v>126.51</v>
      </c>
      <c r="H290" s="79">
        <v>41778</v>
      </c>
      <c r="I290" s="96">
        <v>0</v>
      </c>
      <c r="J290" s="94"/>
      <c r="K290" s="94"/>
      <c r="L290" s="94"/>
      <c r="M290" s="106"/>
      <c r="N290" s="90">
        <v>0</v>
      </c>
      <c r="O290" s="90">
        <f t="shared" si="10"/>
        <v>0</v>
      </c>
      <c r="P290" s="31"/>
      <c r="Q290" s="31"/>
    </row>
    <row r="291" spans="2:17" ht="12">
      <c r="B291" s="54" t="s">
        <v>219</v>
      </c>
      <c r="C291" s="51">
        <v>603</v>
      </c>
      <c r="D291" s="52">
        <v>102.51</v>
      </c>
      <c r="E291" s="52">
        <v>24</v>
      </c>
      <c r="F291" s="50">
        <v>126.51</v>
      </c>
      <c r="G291" s="50"/>
      <c r="H291" s="53"/>
      <c r="I291" s="129">
        <v>126.51</v>
      </c>
      <c r="J291" s="33">
        <v>6.83</v>
      </c>
      <c r="K291" s="33">
        <v>13.1</v>
      </c>
      <c r="L291" s="94"/>
      <c r="M291" s="106"/>
      <c r="N291" s="64">
        <v>146.44</v>
      </c>
      <c r="O291" s="136">
        <f t="shared" si="10"/>
        <v>42.411955514365154</v>
      </c>
      <c r="P291" s="31"/>
      <c r="Q291" s="31"/>
    </row>
    <row r="292" spans="2:17" ht="12">
      <c r="B292" s="82" t="s">
        <v>328</v>
      </c>
      <c r="C292" s="83">
        <v>603</v>
      </c>
      <c r="D292" s="84">
        <v>102.51</v>
      </c>
      <c r="E292" s="84">
        <v>24</v>
      </c>
      <c r="F292" s="85">
        <v>126.51</v>
      </c>
      <c r="G292" s="85">
        <v>126.51</v>
      </c>
      <c r="H292" s="86">
        <v>41808</v>
      </c>
      <c r="I292" s="87">
        <v>0</v>
      </c>
      <c r="J292" s="85"/>
      <c r="K292" s="85"/>
      <c r="L292" s="85"/>
      <c r="M292" s="113"/>
      <c r="N292" s="113">
        <v>0</v>
      </c>
      <c r="O292" s="90">
        <f t="shared" si="10"/>
        <v>0</v>
      </c>
      <c r="P292" s="31"/>
      <c r="Q292" s="31"/>
    </row>
    <row r="293" spans="2:17" ht="12">
      <c r="B293" s="41" t="s">
        <v>161</v>
      </c>
      <c r="C293" s="103">
        <v>600</v>
      </c>
      <c r="D293" s="97">
        <v>102</v>
      </c>
      <c r="E293" s="97">
        <v>24</v>
      </c>
      <c r="F293" s="101">
        <v>126</v>
      </c>
      <c r="G293" s="101">
        <v>126</v>
      </c>
      <c r="H293" s="104">
        <v>41824</v>
      </c>
      <c r="I293" s="87">
        <v>0</v>
      </c>
      <c r="J293" s="47">
        <v>0.15</v>
      </c>
      <c r="K293" s="85"/>
      <c r="L293" s="47">
        <v>1.97</v>
      </c>
      <c r="M293" s="85"/>
      <c r="N293" s="74">
        <v>2.12</v>
      </c>
      <c r="O293" s="136">
        <f t="shared" si="10"/>
        <v>0.6139944392956441</v>
      </c>
      <c r="P293" s="31"/>
      <c r="Q293" s="31"/>
    </row>
    <row r="294" spans="2:17" ht="12">
      <c r="B294" s="91" t="s">
        <v>437</v>
      </c>
      <c r="C294" s="92">
        <v>600</v>
      </c>
      <c r="D294" s="93">
        <v>102</v>
      </c>
      <c r="E294" s="93">
        <v>24</v>
      </c>
      <c r="F294" s="94">
        <v>126</v>
      </c>
      <c r="G294" s="94">
        <v>126</v>
      </c>
      <c r="H294" s="99">
        <v>41785</v>
      </c>
      <c r="I294" s="94">
        <v>0</v>
      </c>
      <c r="J294" s="94"/>
      <c r="K294" s="94"/>
      <c r="L294" s="94"/>
      <c r="M294" s="94"/>
      <c r="N294" s="90">
        <v>0</v>
      </c>
      <c r="O294" s="90">
        <f t="shared" si="10"/>
        <v>0</v>
      </c>
      <c r="P294" s="31"/>
      <c r="Q294" s="31"/>
    </row>
    <row r="295" spans="2:17" ht="12">
      <c r="B295" s="102" t="s">
        <v>138</v>
      </c>
      <c r="C295" s="103">
        <v>600</v>
      </c>
      <c r="D295" s="97">
        <v>102</v>
      </c>
      <c r="E295" s="97">
        <v>24</v>
      </c>
      <c r="F295" s="101">
        <v>126</v>
      </c>
      <c r="G295" s="101">
        <v>126</v>
      </c>
      <c r="H295" s="111">
        <v>41713</v>
      </c>
      <c r="I295" s="101">
        <v>0</v>
      </c>
      <c r="J295" s="101"/>
      <c r="K295" s="101"/>
      <c r="L295" s="101"/>
      <c r="M295" s="101"/>
      <c r="N295" s="119">
        <v>0</v>
      </c>
      <c r="O295" s="90">
        <f t="shared" si="10"/>
        <v>0</v>
      </c>
      <c r="P295" s="31"/>
      <c r="Q295" s="31"/>
    </row>
    <row r="296" spans="2:17" ht="12">
      <c r="B296" s="32" t="s">
        <v>424</v>
      </c>
      <c r="C296" s="27">
        <v>615</v>
      </c>
      <c r="D296" s="28">
        <v>104.55</v>
      </c>
      <c r="E296" s="28">
        <v>24</v>
      </c>
      <c r="F296" s="29">
        <v>128.55</v>
      </c>
      <c r="G296" s="29"/>
      <c r="H296" s="30"/>
      <c r="I296" s="127">
        <v>128.55</v>
      </c>
      <c r="J296" s="55">
        <v>6.94</v>
      </c>
      <c r="K296" s="78">
        <v>128.55</v>
      </c>
      <c r="L296" s="78">
        <v>12.72</v>
      </c>
      <c r="M296" s="105"/>
      <c r="N296" s="69">
        <v>135.49</v>
      </c>
      <c r="O296" s="126">
        <f>SUM(N296/3.4528)</f>
        <v>39.24061631139945</v>
      </c>
      <c r="P296" s="31"/>
      <c r="Q296" s="31"/>
    </row>
    <row r="297" spans="2:17" ht="12">
      <c r="B297" s="46" t="s">
        <v>424</v>
      </c>
      <c r="C297" s="37"/>
      <c r="D297" s="38"/>
      <c r="E297" s="38"/>
      <c r="F297" s="39"/>
      <c r="G297" s="39"/>
      <c r="H297" s="86">
        <v>41688</v>
      </c>
      <c r="I297" s="130"/>
      <c r="J297" s="47"/>
      <c r="K297" s="85">
        <v>-128.55</v>
      </c>
      <c r="L297" s="85">
        <v>-12.72</v>
      </c>
      <c r="M297" s="113"/>
      <c r="N297" s="68"/>
      <c r="O297" s="167"/>
      <c r="P297" s="31"/>
      <c r="Q297" s="31"/>
    </row>
    <row r="298" spans="2:17" ht="12">
      <c r="B298" s="82" t="s">
        <v>707</v>
      </c>
      <c r="C298" s="83">
        <v>603</v>
      </c>
      <c r="D298" s="84">
        <v>102.51</v>
      </c>
      <c r="E298" s="84">
        <v>24</v>
      </c>
      <c r="F298" s="85">
        <v>126.51</v>
      </c>
      <c r="G298" s="85">
        <v>126.51</v>
      </c>
      <c r="H298" s="86">
        <v>41788</v>
      </c>
      <c r="I298" s="87">
        <v>0</v>
      </c>
      <c r="J298" s="85"/>
      <c r="K298" s="85"/>
      <c r="L298" s="85"/>
      <c r="M298" s="113"/>
      <c r="N298" s="113">
        <v>0</v>
      </c>
      <c r="O298" s="90">
        <f>SUM(N298/3.4528)</f>
        <v>0</v>
      </c>
      <c r="P298" s="31"/>
      <c r="Q298" s="31"/>
    </row>
    <row r="299" spans="2:17" ht="12">
      <c r="B299" s="41" t="s">
        <v>473</v>
      </c>
      <c r="C299" s="42">
        <v>606</v>
      </c>
      <c r="D299" s="43">
        <v>103.02</v>
      </c>
      <c r="E299" s="43">
        <v>24</v>
      </c>
      <c r="F299" s="35">
        <v>127.02</v>
      </c>
      <c r="G299" s="35"/>
      <c r="H299" s="44"/>
      <c r="I299" s="131">
        <v>127.02</v>
      </c>
      <c r="J299" s="45">
        <v>6.86</v>
      </c>
      <c r="K299" s="101">
        <v>127.02</v>
      </c>
      <c r="L299" s="101">
        <v>7.3</v>
      </c>
      <c r="M299" s="117"/>
      <c r="N299" s="132">
        <v>133.88</v>
      </c>
      <c r="O299" s="126">
        <f>SUM(N299/3.4528)</f>
        <v>38.774328081556995</v>
      </c>
      <c r="P299" s="31"/>
      <c r="Q299" s="31"/>
    </row>
    <row r="300" spans="2:17" ht="12">
      <c r="B300" s="41" t="s">
        <v>473</v>
      </c>
      <c r="C300" s="42"/>
      <c r="D300" s="43"/>
      <c r="E300" s="43"/>
      <c r="F300" s="35"/>
      <c r="G300" s="35"/>
      <c r="H300" s="104">
        <v>41790</v>
      </c>
      <c r="I300" s="131"/>
      <c r="J300" s="45"/>
      <c r="K300" s="101">
        <v>-127.02</v>
      </c>
      <c r="L300" s="101">
        <v>-7.3</v>
      </c>
      <c r="M300" s="117"/>
      <c r="N300" s="132"/>
      <c r="O300" s="167"/>
      <c r="P300" s="31"/>
      <c r="Q300" s="31"/>
    </row>
    <row r="301" spans="2:17" ht="12">
      <c r="B301" s="91" t="s">
        <v>520</v>
      </c>
      <c r="C301" s="92">
        <v>606</v>
      </c>
      <c r="D301" s="93">
        <v>103.02</v>
      </c>
      <c r="E301" s="93">
        <v>24</v>
      </c>
      <c r="F301" s="94">
        <v>127.02</v>
      </c>
      <c r="G301" s="94">
        <v>127.02</v>
      </c>
      <c r="H301" s="95">
        <v>41742</v>
      </c>
      <c r="I301" s="96">
        <v>0</v>
      </c>
      <c r="J301" s="94"/>
      <c r="K301" s="94"/>
      <c r="L301" s="94"/>
      <c r="M301" s="106"/>
      <c r="N301" s="90">
        <v>0</v>
      </c>
      <c r="O301" s="90">
        <f>SUM(N301/3.4528)</f>
        <v>0</v>
      </c>
      <c r="P301" s="31"/>
      <c r="Q301" s="31"/>
    </row>
    <row r="302" spans="2:17" ht="12">
      <c r="B302" s="41" t="s">
        <v>668</v>
      </c>
      <c r="C302" s="42">
        <v>603</v>
      </c>
      <c r="D302" s="43">
        <v>102.51</v>
      </c>
      <c r="E302" s="43">
        <v>24</v>
      </c>
      <c r="F302" s="35">
        <v>126.51</v>
      </c>
      <c r="G302" s="35"/>
      <c r="H302" s="44"/>
      <c r="I302" s="131">
        <v>126.51</v>
      </c>
      <c r="J302" s="45">
        <v>6.83</v>
      </c>
      <c r="K302" s="45">
        <v>126.51</v>
      </c>
      <c r="L302" s="45">
        <v>13.59</v>
      </c>
      <c r="M302" s="117"/>
      <c r="N302" s="132">
        <v>273.44</v>
      </c>
      <c r="O302" s="136">
        <f>SUM(N302/3.4528)</f>
        <v>79.19369786839667</v>
      </c>
      <c r="P302" s="31"/>
      <c r="Q302" s="31"/>
    </row>
    <row r="303" spans="2:17" ht="12">
      <c r="B303" s="32" t="s">
        <v>203</v>
      </c>
      <c r="C303" s="27">
        <v>614</v>
      </c>
      <c r="D303" s="28">
        <v>104.38</v>
      </c>
      <c r="E303" s="28">
        <v>24</v>
      </c>
      <c r="F303" s="29">
        <v>230.89</v>
      </c>
      <c r="G303" s="29"/>
      <c r="H303" s="30"/>
      <c r="I303" s="127">
        <v>230.89</v>
      </c>
      <c r="J303" s="55">
        <v>12.27</v>
      </c>
      <c r="K303" s="78">
        <v>-3.62</v>
      </c>
      <c r="L303" s="78"/>
      <c r="M303" s="105"/>
      <c r="N303" s="69">
        <v>239.54</v>
      </c>
      <c r="O303" s="126">
        <f>SUM(N303/3.4528)</f>
        <v>69.37557924003707</v>
      </c>
      <c r="P303" s="31"/>
      <c r="Q303" s="31"/>
    </row>
    <row r="304" spans="2:17" ht="12">
      <c r="B304" s="46" t="s">
        <v>204</v>
      </c>
      <c r="C304" s="37">
        <v>603</v>
      </c>
      <c r="D304" s="38">
        <v>102.51</v>
      </c>
      <c r="E304" s="38"/>
      <c r="F304" s="39"/>
      <c r="G304" s="39"/>
      <c r="H304" s="86" t="s">
        <v>66</v>
      </c>
      <c r="I304" s="62">
        <v>-3.62</v>
      </c>
      <c r="J304" s="47"/>
      <c r="K304" s="85">
        <v>3.62</v>
      </c>
      <c r="L304" s="85"/>
      <c r="M304" s="113"/>
      <c r="N304" s="68"/>
      <c r="O304" s="173"/>
      <c r="P304" s="31"/>
      <c r="Q304" s="31"/>
    </row>
    <row r="305" spans="2:17" ht="12">
      <c r="B305" s="102" t="s">
        <v>350</v>
      </c>
      <c r="C305" s="103">
        <v>605</v>
      </c>
      <c r="D305" s="97">
        <v>102.85</v>
      </c>
      <c r="E305" s="97">
        <v>24</v>
      </c>
      <c r="F305" s="101">
        <v>126.85</v>
      </c>
      <c r="G305" s="101">
        <v>126.85</v>
      </c>
      <c r="H305" s="104">
        <v>41820</v>
      </c>
      <c r="I305" s="100">
        <v>0</v>
      </c>
      <c r="J305" s="101"/>
      <c r="K305" s="101">
        <v>0.28</v>
      </c>
      <c r="L305" s="101"/>
      <c r="M305" s="117"/>
      <c r="N305" s="101">
        <v>0</v>
      </c>
      <c r="O305" s="81">
        <f>SUM(N305/3.4528)</f>
        <v>0</v>
      </c>
      <c r="P305" s="31"/>
      <c r="Q305" s="31"/>
    </row>
    <row r="306" spans="2:17" ht="12">
      <c r="B306" s="102" t="s">
        <v>350</v>
      </c>
      <c r="C306" s="103"/>
      <c r="D306" s="97"/>
      <c r="E306" s="97"/>
      <c r="F306" s="101"/>
      <c r="G306" s="101"/>
      <c r="H306" s="104">
        <v>41820</v>
      </c>
      <c r="I306" s="100"/>
      <c r="J306" s="101"/>
      <c r="K306" s="101">
        <v>-0.15</v>
      </c>
      <c r="L306" s="101"/>
      <c r="M306" s="117"/>
      <c r="N306" s="101"/>
      <c r="O306" s="170"/>
      <c r="P306" s="31"/>
      <c r="Q306" s="31"/>
    </row>
    <row r="307" spans="2:17" ht="12">
      <c r="B307" s="102" t="s">
        <v>350</v>
      </c>
      <c r="C307" s="103"/>
      <c r="D307" s="97"/>
      <c r="E307" s="97"/>
      <c r="F307" s="101"/>
      <c r="G307" s="101"/>
      <c r="H307" s="104" t="s">
        <v>968</v>
      </c>
      <c r="I307" s="100"/>
      <c r="J307" s="101"/>
      <c r="K307" s="101">
        <v>-0.13</v>
      </c>
      <c r="L307" s="101"/>
      <c r="M307" s="117"/>
      <c r="N307" s="101"/>
      <c r="O307" s="169"/>
      <c r="P307" s="31"/>
      <c r="Q307" s="31"/>
    </row>
    <row r="308" spans="2:17" ht="12">
      <c r="B308" s="75" t="s">
        <v>436</v>
      </c>
      <c r="C308" s="76">
        <v>603</v>
      </c>
      <c r="D308" s="77">
        <v>102.51</v>
      </c>
      <c r="E308" s="77">
        <v>24</v>
      </c>
      <c r="F308" s="78">
        <v>229.02</v>
      </c>
      <c r="G308" s="78">
        <v>229.02</v>
      </c>
      <c r="H308" s="79">
        <v>41739</v>
      </c>
      <c r="I308" s="80">
        <v>0</v>
      </c>
      <c r="J308" s="78"/>
      <c r="K308" s="78"/>
      <c r="L308" s="78"/>
      <c r="M308" s="105"/>
      <c r="N308" s="81">
        <v>0</v>
      </c>
      <c r="O308" s="119">
        <f>SUM(N308/3.4528)</f>
        <v>0</v>
      </c>
      <c r="P308" s="31"/>
      <c r="Q308" s="31"/>
    </row>
    <row r="309" spans="2:17" ht="12">
      <c r="B309" s="82" t="s">
        <v>435</v>
      </c>
      <c r="C309" s="83">
        <v>603</v>
      </c>
      <c r="D309" s="84">
        <v>102.51</v>
      </c>
      <c r="E309" s="84"/>
      <c r="F309" s="85"/>
      <c r="G309" s="85"/>
      <c r="H309" s="86"/>
      <c r="I309" s="87"/>
      <c r="J309" s="85"/>
      <c r="K309" s="85"/>
      <c r="L309" s="85"/>
      <c r="M309" s="113"/>
      <c r="N309" s="88"/>
      <c r="O309" s="169"/>
      <c r="P309" s="31"/>
      <c r="Q309" s="31"/>
    </row>
    <row r="310" spans="2:17" ht="12">
      <c r="B310" s="75" t="s">
        <v>255</v>
      </c>
      <c r="C310" s="76">
        <v>606</v>
      </c>
      <c r="D310" s="77">
        <v>103.02</v>
      </c>
      <c r="E310" s="77">
        <v>24</v>
      </c>
      <c r="F310" s="78">
        <v>127.02</v>
      </c>
      <c r="G310" s="78">
        <v>127.02</v>
      </c>
      <c r="H310" s="79">
        <v>41740</v>
      </c>
      <c r="I310" s="80">
        <v>0</v>
      </c>
      <c r="J310" s="78"/>
      <c r="K310" s="78"/>
      <c r="L310" s="78"/>
      <c r="M310" s="105"/>
      <c r="N310" s="81">
        <v>0</v>
      </c>
      <c r="O310" s="90">
        <f>SUM(N310/3.4528)</f>
        <v>0</v>
      </c>
      <c r="P310" s="31"/>
      <c r="Q310" s="31"/>
    </row>
    <row r="311" spans="2:17" ht="12">
      <c r="B311" s="57" t="s">
        <v>351</v>
      </c>
      <c r="C311" s="76">
        <v>603</v>
      </c>
      <c r="D311" s="77">
        <v>102.51</v>
      </c>
      <c r="E311" s="77">
        <v>24</v>
      </c>
      <c r="F311" s="78">
        <v>126.51</v>
      </c>
      <c r="G311" s="78">
        <v>127</v>
      </c>
      <c r="H311" s="79">
        <v>41820</v>
      </c>
      <c r="I311" s="67">
        <v>-0.49</v>
      </c>
      <c r="J311" s="78"/>
      <c r="K311" s="58">
        <v>-0.64</v>
      </c>
      <c r="L311" s="78"/>
      <c r="M311" s="105"/>
      <c r="N311" s="114">
        <v>-1</v>
      </c>
      <c r="O311" s="59">
        <f>SUM(N311/3.4528)</f>
        <v>-0.2896200185356812</v>
      </c>
      <c r="P311" s="31"/>
      <c r="Q311" s="31"/>
    </row>
    <row r="312" spans="2:17" ht="12">
      <c r="B312" s="60" t="s">
        <v>351</v>
      </c>
      <c r="C312" s="83"/>
      <c r="D312" s="84"/>
      <c r="E312" s="84"/>
      <c r="F312" s="85"/>
      <c r="G312" s="85"/>
      <c r="H312" s="162" t="s">
        <v>967</v>
      </c>
      <c r="I312" s="62"/>
      <c r="J312" s="85"/>
      <c r="K312" s="47">
        <v>0.13</v>
      </c>
      <c r="L312" s="85"/>
      <c r="M312" s="113"/>
      <c r="N312" s="116"/>
      <c r="O312" s="165"/>
      <c r="P312" s="31"/>
      <c r="Q312" s="31"/>
    </row>
    <row r="313" spans="2:17" ht="12">
      <c r="B313" s="102" t="s">
        <v>26</v>
      </c>
      <c r="C313" s="103">
        <v>600</v>
      </c>
      <c r="D313" s="97">
        <v>102</v>
      </c>
      <c r="E313" s="97">
        <v>24</v>
      </c>
      <c r="F313" s="101">
        <v>126</v>
      </c>
      <c r="G313" s="101">
        <v>126</v>
      </c>
      <c r="H313" s="104">
        <v>41729</v>
      </c>
      <c r="I313" s="100">
        <v>0</v>
      </c>
      <c r="J313" s="101"/>
      <c r="K313" s="101">
        <v>126</v>
      </c>
      <c r="L313" s="101">
        <v>7.71</v>
      </c>
      <c r="M313" s="117"/>
      <c r="N313" s="117">
        <v>0</v>
      </c>
      <c r="O313" s="81">
        <f>SUM(N313/3.4528)</f>
        <v>0</v>
      </c>
      <c r="P313" s="31"/>
      <c r="Q313" s="31"/>
    </row>
    <row r="314" spans="2:17" ht="12">
      <c r="B314" s="102" t="s">
        <v>26</v>
      </c>
      <c r="C314" s="103"/>
      <c r="D314" s="97"/>
      <c r="E314" s="97"/>
      <c r="F314" s="101"/>
      <c r="G314" s="101"/>
      <c r="H314" s="104">
        <v>41729</v>
      </c>
      <c r="I314" s="87"/>
      <c r="J314" s="85"/>
      <c r="K314" s="85">
        <v>-126</v>
      </c>
      <c r="L314" s="85">
        <v>-7.71</v>
      </c>
      <c r="M314" s="113"/>
      <c r="N314" s="117"/>
      <c r="O314" s="169"/>
      <c r="P314" s="31"/>
      <c r="Q314" s="31"/>
    </row>
    <row r="315" spans="2:17" ht="12">
      <c r="B315" s="75" t="s">
        <v>158</v>
      </c>
      <c r="C315" s="76">
        <v>600</v>
      </c>
      <c r="D315" s="77">
        <v>102</v>
      </c>
      <c r="E315" s="77">
        <v>24</v>
      </c>
      <c r="F315" s="78">
        <v>126</v>
      </c>
      <c r="G315" s="78">
        <v>126</v>
      </c>
      <c r="H315" s="79">
        <v>41713</v>
      </c>
      <c r="I315" s="80">
        <v>0</v>
      </c>
      <c r="J315" s="78"/>
      <c r="K315" s="78">
        <v>-4</v>
      </c>
      <c r="L315" s="78"/>
      <c r="M315" s="105"/>
      <c r="N315" s="105">
        <v>0</v>
      </c>
      <c r="O315" s="81">
        <f>SUM(N315/3.4528)</f>
        <v>0</v>
      </c>
      <c r="P315" s="31"/>
      <c r="Q315" s="31"/>
    </row>
    <row r="316" spans="2:17" ht="12">
      <c r="B316" s="82" t="s">
        <v>158</v>
      </c>
      <c r="C316" s="83"/>
      <c r="D316" s="84"/>
      <c r="E316" s="84"/>
      <c r="F316" s="85"/>
      <c r="G316" s="85"/>
      <c r="H316" s="86">
        <v>41713</v>
      </c>
      <c r="I316" s="87"/>
      <c r="J316" s="85"/>
      <c r="K316" s="85">
        <v>4</v>
      </c>
      <c r="L316" s="85" t="s">
        <v>895</v>
      </c>
      <c r="M316" s="113"/>
      <c r="N316" s="113"/>
      <c r="O316" s="169"/>
      <c r="P316" s="31"/>
      <c r="Q316" s="31"/>
    </row>
    <row r="317" spans="2:17" ht="12">
      <c r="B317" s="41" t="s">
        <v>833</v>
      </c>
      <c r="C317" s="103">
        <v>603</v>
      </c>
      <c r="D317" s="97">
        <v>102.51</v>
      </c>
      <c r="E317" s="97">
        <v>24</v>
      </c>
      <c r="F317" s="101">
        <v>126.51</v>
      </c>
      <c r="G317" s="101">
        <v>126.51</v>
      </c>
      <c r="H317" s="104">
        <v>41799</v>
      </c>
      <c r="I317" s="100">
        <v>0</v>
      </c>
      <c r="J317" s="101"/>
      <c r="K317" s="45">
        <v>149.5</v>
      </c>
      <c r="L317" s="101"/>
      <c r="M317" s="117"/>
      <c r="N317" s="132">
        <v>149.5</v>
      </c>
      <c r="O317" s="136">
        <f>SUM(N317/3.4528)</f>
        <v>43.29819277108434</v>
      </c>
      <c r="P317" s="31"/>
      <c r="Q317" s="31"/>
    </row>
    <row r="318" spans="2:17" ht="12">
      <c r="B318" s="32" t="s">
        <v>938</v>
      </c>
      <c r="C318" s="76">
        <v>603</v>
      </c>
      <c r="D318" s="77">
        <v>102.51</v>
      </c>
      <c r="E318" s="77">
        <v>24</v>
      </c>
      <c r="F318" s="78">
        <v>126.51</v>
      </c>
      <c r="G318" s="78">
        <v>126</v>
      </c>
      <c r="H318" s="79">
        <v>41758</v>
      </c>
      <c r="I318" s="127">
        <f>SUM(F318-G318)</f>
        <v>0.5100000000000051</v>
      </c>
      <c r="J318" s="78"/>
      <c r="K318" s="78">
        <v>126.51</v>
      </c>
      <c r="L318" s="78">
        <v>6.83</v>
      </c>
      <c r="M318" s="105"/>
      <c r="N318" s="69">
        <v>0.51</v>
      </c>
      <c r="O318" s="126">
        <f>SUM(N318/3.4528)</f>
        <v>0.1477062094531974</v>
      </c>
      <c r="P318" s="31"/>
      <c r="Q318" s="31"/>
    </row>
    <row r="319" spans="2:17" ht="12">
      <c r="B319" s="46" t="s">
        <v>938</v>
      </c>
      <c r="C319" s="83"/>
      <c r="D319" s="84"/>
      <c r="E319" s="84"/>
      <c r="F319" s="85"/>
      <c r="G319" s="85"/>
      <c r="H319" s="86">
        <v>41684</v>
      </c>
      <c r="I319" s="130"/>
      <c r="J319" s="85"/>
      <c r="K319" s="85">
        <v>-126.51</v>
      </c>
      <c r="L319" s="85">
        <v>-6.83</v>
      </c>
      <c r="M319" s="113"/>
      <c r="N319" s="68"/>
      <c r="O319" s="167"/>
      <c r="P319" s="31"/>
      <c r="Q319" s="31"/>
    </row>
    <row r="320" spans="2:17" ht="12">
      <c r="B320" s="41" t="s">
        <v>505</v>
      </c>
      <c r="C320" s="42">
        <v>603</v>
      </c>
      <c r="D320" s="43">
        <v>102.51</v>
      </c>
      <c r="E320" s="43">
        <v>24</v>
      </c>
      <c r="F320" s="35">
        <v>126.51</v>
      </c>
      <c r="G320" s="35"/>
      <c r="H320" s="44"/>
      <c r="I320" s="131">
        <v>126.51</v>
      </c>
      <c r="J320" s="45">
        <v>6.83</v>
      </c>
      <c r="K320" s="45">
        <v>126.51</v>
      </c>
      <c r="L320" s="45">
        <v>6.83</v>
      </c>
      <c r="M320" s="101"/>
      <c r="N320" s="74">
        <v>266.68</v>
      </c>
      <c r="O320" s="136">
        <f>SUM(N320/3.4528)</f>
        <v>77.23586654309547</v>
      </c>
      <c r="P320" s="31"/>
      <c r="Q320" s="31"/>
    </row>
    <row r="321" spans="2:17" ht="12">
      <c r="B321" s="57" t="s">
        <v>703</v>
      </c>
      <c r="C321" s="76">
        <v>603</v>
      </c>
      <c r="D321" s="77">
        <v>102.51</v>
      </c>
      <c r="E321" s="77">
        <v>24</v>
      </c>
      <c r="F321" s="78">
        <v>126.51</v>
      </c>
      <c r="G321" s="78">
        <v>130</v>
      </c>
      <c r="H321" s="79">
        <v>41950</v>
      </c>
      <c r="I321" s="80">
        <v>-3.49</v>
      </c>
      <c r="J321" s="78">
        <v>4.74</v>
      </c>
      <c r="K321" s="58">
        <v>-2.11</v>
      </c>
      <c r="L321" s="78"/>
      <c r="M321" s="105"/>
      <c r="N321" s="114">
        <v>-0.86</v>
      </c>
      <c r="O321" s="59">
        <f>SUM(N321/3.4528)</f>
        <v>-0.24907321594068582</v>
      </c>
      <c r="P321" s="31"/>
      <c r="Q321" s="31"/>
    </row>
    <row r="322" spans="2:17" ht="12">
      <c r="B322" s="60" t="s">
        <v>703</v>
      </c>
      <c r="C322" s="83"/>
      <c r="D322" s="84"/>
      <c r="E322" s="84"/>
      <c r="F322" s="85"/>
      <c r="G322" s="85"/>
      <c r="H322" s="86" t="s">
        <v>66</v>
      </c>
      <c r="I322" s="87"/>
      <c r="J322" s="85">
        <v>-1.25</v>
      </c>
      <c r="K322" s="47">
        <v>1.25</v>
      </c>
      <c r="L322" s="85"/>
      <c r="M322" s="113"/>
      <c r="N322" s="116"/>
      <c r="O322" s="165"/>
      <c r="P322" s="31"/>
      <c r="Q322" s="31"/>
    </row>
    <row r="323" spans="2:17" ht="12">
      <c r="B323" s="102" t="s">
        <v>662</v>
      </c>
      <c r="C323" s="103">
        <v>603</v>
      </c>
      <c r="D323" s="97">
        <v>102.51</v>
      </c>
      <c r="E323" s="97">
        <v>24</v>
      </c>
      <c r="F323" s="101">
        <v>126.51</v>
      </c>
      <c r="G323" s="101">
        <v>126.51</v>
      </c>
      <c r="H323" s="104">
        <v>41787</v>
      </c>
      <c r="I323" s="87">
        <v>0</v>
      </c>
      <c r="J323" s="85"/>
      <c r="K323" s="85"/>
      <c r="L323" s="85"/>
      <c r="M323" s="113"/>
      <c r="N323" s="88">
        <v>0</v>
      </c>
      <c r="O323" s="90">
        <f>SUM(N323/3.4528)</f>
        <v>0</v>
      </c>
      <c r="P323" s="31"/>
      <c r="Q323" s="31"/>
    </row>
    <row r="324" spans="2:17" ht="12">
      <c r="B324" s="54" t="s">
        <v>631</v>
      </c>
      <c r="C324" s="92">
        <v>603</v>
      </c>
      <c r="D324" s="93">
        <v>102.51</v>
      </c>
      <c r="E324" s="93">
        <v>24</v>
      </c>
      <c r="F324" s="94">
        <v>126.51</v>
      </c>
      <c r="G324" s="94">
        <v>102.81</v>
      </c>
      <c r="H324" s="95">
        <v>41816</v>
      </c>
      <c r="I324" s="129">
        <v>23.7</v>
      </c>
      <c r="J324" s="94"/>
      <c r="K324" s="94"/>
      <c r="L324" s="33">
        <v>0.3</v>
      </c>
      <c r="M324" s="106"/>
      <c r="N324" s="64">
        <v>24</v>
      </c>
      <c r="O324" s="136">
        <f>SUM(N324/3.4528)</f>
        <v>6.950880444856349</v>
      </c>
      <c r="P324" s="31"/>
      <c r="Q324" s="31"/>
    </row>
    <row r="325" spans="1:17" ht="12">
      <c r="A325" s="73"/>
      <c r="B325" s="102" t="s">
        <v>641</v>
      </c>
      <c r="C325" s="103">
        <v>600</v>
      </c>
      <c r="D325" s="97">
        <v>102</v>
      </c>
      <c r="E325" s="97">
        <v>24</v>
      </c>
      <c r="F325" s="101">
        <v>126</v>
      </c>
      <c r="G325" s="101">
        <v>126</v>
      </c>
      <c r="H325" s="104">
        <v>41764</v>
      </c>
      <c r="I325" s="80">
        <v>0</v>
      </c>
      <c r="J325" s="78"/>
      <c r="K325" s="78">
        <v>42</v>
      </c>
      <c r="L325" s="78"/>
      <c r="M325" s="105"/>
      <c r="N325" s="119">
        <v>0</v>
      </c>
      <c r="O325" s="81">
        <f>SUM(N325/3.4528)</f>
        <v>0</v>
      </c>
      <c r="P325" s="31"/>
      <c r="Q325" s="31"/>
    </row>
    <row r="326" spans="1:17" ht="12">
      <c r="A326" s="73"/>
      <c r="B326" s="102" t="s">
        <v>641</v>
      </c>
      <c r="C326" s="103"/>
      <c r="D326" s="97"/>
      <c r="E326" s="97"/>
      <c r="F326" s="101"/>
      <c r="G326" s="101"/>
      <c r="H326" s="104">
        <v>41764</v>
      </c>
      <c r="I326" s="87"/>
      <c r="J326" s="85"/>
      <c r="K326" s="85">
        <v>-42</v>
      </c>
      <c r="L326" s="85"/>
      <c r="M326" s="113"/>
      <c r="N326" s="119"/>
      <c r="O326" s="169"/>
      <c r="P326" s="31"/>
      <c r="Q326" s="31"/>
    </row>
    <row r="327" spans="1:17" ht="12">
      <c r="A327" s="73"/>
      <c r="B327" s="57" t="s">
        <v>100</v>
      </c>
      <c r="C327" s="76">
        <v>600</v>
      </c>
      <c r="D327" s="77">
        <v>102</v>
      </c>
      <c r="E327" s="77">
        <v>24</v>
      </c>
      <c r="F327" s="78">
        <v>228</v>
      </c>
      <c r="G327" s="78">
        <v>229</v>
      </c>
      <c r="H327" s="150">
        <v>41816</v>
      </c>
      <c r="I327" s="67">
        <v>-1</v>
      </c>
      <c r="J327" s="78"/>
      <c r="K327" s="78"/>
      <c r="L327" s="78"/>
      <c r="M327" s="105"/>
      <c r="N327" s="59">
        <v>-1</v>
      </c>
      <c r="O327" s="59">
        <f>SUM(N327/3.4528)</f>
        <v>-0.2896200185356812</v>
      </c>
      <c r="P327" s="31"/>
      <c r="Q327" s="31"/>
    </row>
    <row r="328" spans="1:17" ht="12">
      <c r="A328" s="73"/>
      <c r="B328" s="60" t="s">
        <v>99</v>
      </c>
      <c r="C328" s="83">
        <v>600</v>
      </c>
      <c r="D328" s="84">
        <v>102</v>
      </c>
      <c r="E328" s="84"/>
      <c r="F328" s="85"/>
      <c r="G328" s="85"/>
      <c r="H328" s="86"/>
      <c r="I328" s="62"/>
      <c r="J328" s="85"/>
      <c r="K328" s="85"/>
      <c r="L328" s="85"/>
      <c r="M328" s="113"/>
      <c r="N328" s="61"/>
      <c r="O328" s="165"/>
      <c r="P328" s="31"/>
      <c r="Q328" s="31"/>
    </row>
    <row r="329" spans="1:17" ht="12">
      <c r="A329" s="73"/>
      <c r="B329" s="57" t="s">
        <v>850</v>
      </c>
      <c r="C329" s="76">
        <v>600</v>
      </c>
      <c r="D329" s="77">
        <v>102</v>
      </c>
      <c r="E329" s="77">
        <v>24</v>
      </c>
      <c r="F329" s="78">
        <v>24</v>
      </c>
      <c r="G329" s="78">
        <v>126</v>
      </c>
      <c r="H329" s="79">
        <v>41771</v>
      </c>
      <c r="I329" s="67">
        <v>-102</v>
      </c>
      <c r="J329" s="78"/>
      <c r="K329" s="78"/>
      <c r="L329" s="78"/>
      <c r="M329" s="105"/>
      <c r="N329" s="59">
        <v>-102</v>
      </c>
      <c r="O329" s="66">
        <f>SUM(N329/3.4528)</f>
        <v>-29.541241890639483</v>
      </c>
      <c r="P329" s="31"/>
      <c r="Q329" s="31"/>
    </row>
    <row r="330" spans="2:17" ht="12">
      <c r="B330" s="75" t="s">
        <v>205</v>
      </c>
      <c r="C330" s="76">
        <v>603</v>
      </c>
      <c r="D330" s="77">
        <v>102.51</v>
      </c>
      <c r="E330" s="77">
        <v>24</v>
      </c>
      <c r="F330" s="78">
        <v>126.51</v>
      </c>
      <c r="G330" s="78">
        <v>126.51</v>
      </c>
      <c r="H330" s="79">
        <v>41810</v>
      </c>
      <c r="I330" s="80">
        <v>0</v>
      </c>
      <c r="J330" s="78"/>
      <c r="K330" s="78"/>
      <c r="L330" s="78"/>
      <c r="M330" s="105"/>
      <c r="N330" s="81">
        <v>0</v>
      </c>
      <c r="O330" s="90">
        <f>SUM(N330/3.4528)</f>
        <v>0</v>
      </c>
      <c r="P330" s="31"/>
      <c r="Q330" s="31"/>
    </row>
    <row r="331" spans="2:17" ht="12">
      <c r="B331" s="54" t="s">
        <v>465</v>
      </c>
      <c r="C331" s="51">
        <v>600</v>
      </c>
      <c r="D331" s="52">
        <v>102</v>
      </c>
      <c r="E331" s="52">
        <v>24</v>
      </c>
      <c r="F331" s="50">
        <v>126</v>
      </c>
      <c r="G331" s="50"/>
      <c r="H331" s="53"/>
      <c r="I331" s="129">
        <v>126</v>
      </c>
      <c r="J331" s="33">
        <v>6.8</v>
      </c>
      <c r="K331" s="94"/>
      <c r="L331" s="94"/>
      <c r="M331" s="106"/>
      <c r="N331" s="136">
        <v>132.8</v>
      </c>
      <c r="O331" s="126">
        <f>SUM(N331/3.4528)</f>
        <v>38.46153846153847</v>
      </c>
      <c r="P331" s="31"/>
      <c r="Q331" s="31"/>
    </row>
    <row r="332" spans="2:17" ht="12">
      <c r="B332" s="41" t="s">
        <v>53</v>
      </c>
      <c r="C332" s="42">
        <v>600</v>
      </c>
      <c r="D332" s="43">
        <v>102</v>
      </c>
      <c r="E332" s="43">
        <v>24</v>
      </c>
      <c r="F332" s="35">
        <v>126</v>
      </c>
      <c r="G332" s="35"/>
      <c r="H332" s="44"/>
      <c r="I332" s="131">
        <v>126</v>
      </c>
      <c r="J332" s="45">
        <v>6.8</v>
      </c>
      <c r="K332" s="101">
        <v>126</v>
      </c>
      <c r="L332" s="45">
        <v>6.8</v>
      </c>
      <c r="M332" s="117"/>
      <c r="N332" s="45">
        <v>139.6</v>
      </c>
      <c r="O332" s="126">
        <f>SUM(N332/3.4528)</f>
        <v>40.43095458758109</v>
      </c>
      <c r="P332" s="31"/>
      <c r="Q332" s="31"/>
    </row>
    <row r="333" spans="2:17" ht="12">
      <c r="B333" s="41" t="s">
        <v>53</v>
      </c>
      <c r="C333" s="42"/>
      <c r="D333" s="43"/>
      <c r="E333" s="43"/>
      <c r="F333" s="35"/>
      <c r="G333" s="35"/>
      <c r="H333" s="104">
        <v>41974</v>
      </c>
      <c r="I333" s="131"/>
      <c r="J333" s="45"/>
      <c r="K333" s="101">
        <v>-126</v>
      </c>
      <c r="L333" s="45"/>
      <c r="M333" s="117"/>
      <c r="N333" s="45"/>
      <c r="O333" s="128"/>
      <c r="P333" s="31"/>
      <c r="Q333" s="31"/>
    </row>
    <row r="334" spans="2:17" ht="12">
      <c r="B334" s="75" t="s">
        <v>389</v>
      </c>
      <c r="C334" s="76">
        <v>600</v>
      </c>
      <c r="D334" s="77">
        <v>102</v>
      </c>
      <c r="E334" s="77">
        <v>24</v>
      </c>
      <c r="F334" s="78">
        <v>228</v>
      </c>
      <c r="G334" s="78">
        <v>228</v>
      </c>
      <c r="H334" s="79">
        <v>41784</v>
      </c>
      <c r="I334" s="80">
        <v>0</v>
      </c>
      <c r="J334" s="78"/>
      <c r="K334" s="78"/>
      <c r="L334" s="78"/>
      <c r="M334" s="105"/>
      <c r="N334" s="81">
        <v>0</v>
      </c>
      <c r="O334" s="119">
        <f>SUM(N334/3.4528)</f>
        <v>0</v>
      </c>
      <c r="P334" s="31"/>
      <c r="Q334" s="31"/>
    </row>
    <row r="335" spans="2:17" ht="12">
      <c r="B335" s="102" t="s">
        <v>388</v>
      </c>
      <c r="C335" s="103">
        <v>600</v>
      </c>
      <c r="D335" s="97">
        <v>102</v>
      </c>
      <c r="E335" s="97"/>
      <c r="F335" s="101"/>
      <c r="G335" s="101"/>
      <c r="H335" s="104"/>
      <c r="I335" s="100"/>
      <c r="J335" s="101"/>
      <c r="K335" s="101"/>
      <c r="L335" s="101"/>
      <c r="M335" s="117"/>
      <c r="N335" s="119"/>
      <c r="O335" s="169"/>
      <c r="P335" s="31"/>
      <c r="Q335" s="31"/>
    </row>
    <row r="336" spans="2:17" ht="12">
      <c r="B336" s="32" t="s">
        <v>137</v>
      </c>
      <c r="C336" s="76">
        <v>600</v>
      </c>
      <c r="D336" s="77">
        <v>102</v>
      </c>
      <c r="E336" s="77">
        <v>24</v>
      </c>
      <c r="F336" s="78">
        <v>126</v>
      </c>
      <c r="G336" s="78">
        <v>126</v>
      </c>
      <c r="H336" s="79">
        <v>41849</v>
      </c>
      <c r="I336" s="80">
        <v>0</v>
      </c>
      <c r="J336" s="55">
        <v>1.1</v>
      </c>
      <c r="K336" s="78"/>
      <c r="L336" s="78"/>
      <c r="M336" s="105"/>
      <c r="N336" s="126">
        <v>1.1</v>
      </c>
      <c r="O336" s="136">
        <f>SUM(N336/3.4528)</f>
        <v>0.3185820203892493</v>
      </c>
      <c r="P336" s="31"/>
      <c r="Q336" s="31"/>
    </row>
    <row r="337" spans="2:17" ht="12">
      <c r="B337" s="75" t="s">
        <v>934</v>
      </c>
      <c r="C337" s="76">
        <v>600</v>
      </c>
      <c r="D337" s="77">
        <v>102</v>
      </c>
      <c r="E337" s="77">
        <v>24</v>
      </c>
      <c r="F337" s="78">
        <v>126</v>
      </c>
      <c r="G337" s="78">
        <v>3.2</v>
      </c>
      <c r="H337" s="79">
        <v>41649</v>
      </c>
      <c r="I337" s="80">
        <v>122.8</v>
      </c>
      <c r="J337" s="78"/>
      <c r="K337" s="78">
        <v>126</v>
      </c>
      <c r="L337" s="78">
        <v>6.8</v>
      </c>
      <c r="M337" s="105"/>
      <c r="N337" s="78">
        <v>0</v>
      </c>
      <c r="O337" s="81">
        <f>SUM(N337/3.4528)</f>
        <v>0</v>
      </c>
      <c r="P337" s="31"/>
      <c r="Q337" s="31"/>
    </row>
    <row r="338" spans="2:17" ht="12">
      <c r="B338" s="102" t="s">
        <v>934</v>
      </c>
      <c r="C338" s="103"/>
      <c r="D338" s="97"/>
      <c r="E338" s="97"/>
      <c r="F338" s="101"/>
      <c r="G338" s="101"/>
      <c r="H338" s="104">
        <v>41649</v>
      </c>
      <c r="I338" s="100"/>
      <c r="J338" s="101"/>
      <c r="K338" s="101">
        <v>-126</v>
      </c>
      <c r="L338" s="101">
        <v>-6.8</v>
      </c>
      <c r="M338" s="117"/>
      <c r="N338" s="101"/>
      <c r="O338" s="170"/>
      <c r="P338" s="31"/>
      <c r="Q338" s="31"/>
    </row>
    <row r="339" spans="2:17" ht="12">
      <c r="B339" s="82" t="s">
        <v>934</v>
      </c>
      <c r="C339" s="83"/>
      <c r="D339" s="84"/>
      <c r="E339" s="84"/>
      <c r="F339" s="85"/>
      <c r="G339" s="85">
        <v>122.8</v>
      </c>
      <c r="H339" s="86">
        <v>41753</v>
      </c>
      <c r="I339" s="87">
        <v>-122.8</v>
      </c>
      <c r="J339" s="85"/>
      <c r="K339" s="85"/>
      <c r="L339" s="85"/>
      <c r="M339" s="113"/>
      <c r="N339" s="85"/>
      <c r="O339" s="169"/>
      <c r="P339" s="31"/>
      <c r="Q339" s="31"/>
    </row>
    <row r="340" spans="2:17" ht="12">
      <c r="B340" s="82" t="s">
        <v>604</v>
      </c>
      <c r="C340" s="83">
        <v>600</v>
      </c>
      <c r="D340" s="84">
        <v>102</v>
      </c>
      <c r="E340" s="84">
        <v>24</v>
      </c>
      <c r="F340" s="85">
        <v>126</v>
      </c>
      <c r="G340" s="85">
        <v>126</v>
      </c>
      <c r="H340" s="86">
        <v>41792</v>
      </c>
      <c r="I340" s="87">
        <v>0</v>
      </c>
      <c r="J340" s="85"/>
      <c r="K340" s="85"/>
      <c r="L340" s="85"/>
      <c r="M340" s="113"/>
      <c r="N340" s="117">
        <v>0</v>
      </c>
      <c r="O340" s="81">
        <f>SUM(N340/3.4528)</f>
        <v>0</v>
      </c>
      <c r="P340" s="31"/>
      <c r="Q340" s="31"/>
    </row>
    <row r="341" spans="2:17" ht="12">
      <c r="B341" s="41" t="s">
        <v>565</v>
      </c>
      <c r="C341" s="103">
        <v>600</v>
      </c>
      <c r="D341" s="97">
        <v>102</v>
      </c>
      <c r="E341" s="97">
        <v>24</v>
      </c>
      <c r="F341" s="101">
        <v>126</v>
      </c>
      <c r="G341" s="101">
        <v>126</v>
      </c>
      <c r="H341" s="104">
        <v>41967</v>
      </c>
      <c r="I341" s="100">
        <v>0</v>
      </c>
      <c r="J341" s="45">
        <v>5.44</v>
      </c>
      <c r="K341" s="101">
        <v>126</v>
      </c>
      <c r="L341" s="101">
        <v>12.89</v>
      </c>
      <c r="M341" s="101"/>
      <c r="N341" s="127">
        <v>0.53</v>
      </c>
      <c r="O341" s="126">
        <f>SUM(N341/3.4528)</f>
        <v>0.15349860982391103</v>
      </c>
      <c r="P341" s="31"/>
      <c r="Q341" s="31"/>
    </row>
    <row r="342" spans="2:17" ht="12">
      <c r="B342" s="41" t="s">
        <v>565</v>
      </c>
      <c r="C342" s="103"/>
      <c r="D342" s="97"/>
      <c r="E342" s="97"/>
      <c r="F342" s="101"/>
      <c r="G342" s="101"/>
      <c r="H342" s="104">
        <v>41967</v>
      </c>
      <c r="I342" s="100"/>
      <c r="J342" s="36">
        <v>-4.91</v>
      </c>
      <c r="K342" s="101">
        <v>-126</v>
      </c>
      <c r="L342" s="101">
        <v>-12.89</v>
      </c>
      <c r="M342" s="101"/>
      <c r="N342" s="130"/>
      <c r="O342" s="128"/>
      <c r="P342" s="31"/>
      <c r="Q342" s="31"/>
    </row>
    <row r="343" spans="2:17" ht="12">
      <c r="B343" s="75" t="s">
        <v>553</v>
      </c>
      <c r="C343" s="76">
        <v>600</v>
      </c>
      <c r="D343" s="77">
        <v>102</v>
      </c>
      <c r="E343" s="77">
        <v>24</v>
      </c>
      <c r="F343" s="78">
        <v>126</v>
      </c>
      <c r="G343" s="78">
        <v>126</v>
      </c>
      <c r="H343" s="79">
        <v>41774</v>
      </c>
      <c r="I343" s="80">
        <v>0</v>
      </c>
      <c r="J343" s="78"/>
      <c r="K343" s="78">
        <v>18</v>
      </c>
      <c r="L343" s="78"/>
      <c r="M343" s="105"/>
      <c r="N343" s="117">
        <v>0</v>
      </c>
      <c r="O343" s="119">
        <f>SUM(N343/3.4528)</f>
        <v>0</v>
      </c>
      <c r="P343" s="31"/>
      <c r="Q343" s="31"/>
    </row>
    <row r="344" spans="2:17" ht="12">
      <c r="B344" s="82" t="s">
        <v>553</v>
      </c>
      <c r="C344" s="83"/>
      <c r="D344" s="84"/>
      <c r="E344" s="84"/>
      <c r="F344" s="85"/>
      <c r="G344" s="85"/>
      <c r="H344" s="86">
        <v>41774</v>
      </c>
      <c r="I344" s="87"/>
      <c r="J344" s="85"/>
      <c r="K344" s="85">
        <v>-18</v>
      </c>
      <c r="L344" s="85"/>
      <c r="M344" s="113"/>
      <c r="N344" s="113"/>
      <c r="O344" s="169"/>
      <c r="P344" s="31"/>
      <c r="Q344" s="31"/>
    </row>
    <row r="345" spans="2:17" ht="12">
      <c r="B345" s="82" t="s">
        <v>887</v>
      </c>
      <c r="C345" s="83">
        <v>600</v>
      </c>
      <c r="D345" s="84">
        <v>102</v>
      </c>
      <c r="E345" s="84">
        <v>24</v>
      </c>
      <c r="F345" s="85">
        <v>126</v>
      </c>
      <c r="G345" s="85">
        <v>127.4</v>
      </c>
      <c r="H345" s="86">
        <v>41858</v>
      </c>
      <c r="I345" s="87">
        <v>-1.4</v>
      </c>
      <c r="J345" s="85">
        <v>1.4</v>
      </c>
      <c r="K345" s="85"/>
      <c r="L345" s="85"/>
      <c r="M345" s="113"/>
      <c r="N345" s="113">
        <v>0</v>
      </c>
      <c r="O345" s="90">
        <f>SUM(N345/3.4528)</f>
        <v>0</v>
      </c>
      <c r="P345" s="31"/>
      <c r="Q345" s="31"/>
    </row>
    <row r="346" spans="2:17" ht="12">
      <c r="B346" s="102" t="s">
        <v>677</v>
      </c>
      <c r="C346" s="103">
        <v>600</v>
      </c>
      <c r="D346" s="97">
        <v>102</v>
      </c>
      <c r="E346" s="97">
        <v>24</v>
      </c>
      <c r="F346" s="101">
        <v>126</v>
      </c>
      <c r="G346" s="101">
        <v>126</v>
      </c>
      <c r="H346" s="104">
        <v>41899</v>
      </c>
      <c r="I346" s="100">
        <v>0</v>
      </c>
      <c r="J346" s="101">
        <v>2.87</v>
      </c>
      <c r="K346" s="101"/>
      <c r="L346" s="101">
        <v>0.12</v>
      </c>
      <c r="M346" s="117"/>
      <c r="N346" s="117">
        <v>0</v>
      </c>
      <c r="O346" s="81">
        <f>SUM(N346/3.4528)</f>
        <v>0</v>
      </c>
      <c r="P346" s="31"/>
      <c r="Q346" s="31"/>
    </row>
    <row r="347" spans="2:17" ht="12">
      <c r="B347" s="102" t="s">
        <v>677</v>
      </c>
      <c r="C347" s="103"/>
      <c r="D347" s="97"/>
      <c r="E347" s="97"/>
      <c r="F347" s="101"/>
      <c r="G347" s="101"/>
      <c r="H347" s="104">
        <v>41899</v>
      </c>
      <c r="I347" s="100"/>
      <c r="J347" s="101">
        <v>-2.87</v>
      </c>
      <c r="K347" s="101"/>
      <c r="L347" s="101">
        <v>-0.12</v>
      </c>
      <c r="M347" s="117"/>
      <c r="N347" s="117"/>
      <c r="O347" s="169"/>
      <c r="P347" s="31"/>
      <c r="Q347" s="31"/>
    </row>
    <row r="348" spans="2:17" ht="12">
      <c r="B348" s="32" t="s">
        <v>639</v>
      </c>
      <c r="C348" s="76">
        <v>600</v>
      </c>
      <c r="D348" s="77">
        <v>102</v>
      </c>
      <c r="E348" s="77">
        <v>24</v>
      </c>
      <c r="F348" s="78">
        <v>126</v>
      </c>
      <c r="G348" s="78">
        <v>102</v>
      </c>
      <c r="H348" s="79">
        <v>41834</v>
      </c>
      <c r="I348" s="127">
        <v>24</v>
      </c>
      <c r="J348" s="55">
        <v>0.53</v>
      </c>
      <c r="K348" s="78"/>
      <c r="L348" s="78">
        <v>0.04</v>
      </c>
      <c r="M348" s="105"/>
      <c r="N348" s="69">
        <v>24.53</v>
      </c>
      <c r="O348" s="126">
        <f>SUM(N348/3.4528)</f>
        <v>7.10437905468026</v>
      </c>
      <c r="P348" s="31"/>
      <c r="Q348" s="31"/>
    </row>
    <row r="349" spans="2:17" ht="12">
      <c r="B349" s="46" t="s">
        <v>639</v>
      </c>
      <c r="C349" s="83"/>
      <c r="D349" s="84"/>
      <c r="E349" s="84"/>
      <c r="F349" s="85"/>
      <c r="G349" s="85"/>
      <c r="H349" s="86">
        <v>41834</v>
      </c>
      <c r="I349" s="130"/>
      <c r="J349" s="47"/>
      <c r="K349" s="85"/>
      <c r="L349" s="85">
        <v>-0.04</v>
      </c>
      <c r="M349" s="113"/>
      <c r="N349" s="68"/>
      <c r="O349" s="167"/>
      <c r="P349" s="31"/>
      <c r="Q349" s="31"/>
    </row>
    <row r="350" spans="2:17" ht="12">
      <c r="B350" s="102" t="s">
        <v>559</v>
      </c>
      <c r="C350" s="103">
        <v>600</v>
      </c>
      <c r="D350" s="97">
        <v>102</v>
      </c>
      <c r="E350" s="97">
        <v>24</v>
      </c>
      <c r="F350" s="101">
        <v>126</v>
      </c>
      <c r="G350" s="101">
        <v>126</v>
      </c>
      <c r="H350" s="104">
        <v>41820</v>
      </c>
      <c r="I350" s="100">
        <v>0</v>
      </c>
      <c r="J350" s="101"/>
      <c r="K350" s="101"/>
      <c r="L350" s="101">
        <v>0.38</v>
      </c>
      <c r="M350" s="117"/>
      <c r="N350" s="117">
        <v>0</v>
      </c>
      <c r="O350" s="81">
        <f>SUM(N350/3.4528)</f>
        <v>0</v>
      </c>
      <c r="P350" s="31"/>
      <c r="Q350" s="31"/>
    </row>
    <row r="351" spans="2:17" ht="12">
      <c r="B351" s="82" t="s">
        <v>559</v>
      </c>
      <c r="C351" s="83"/>
      <c r="D351" s="84"/>
      <c r="E351" s="84"/>
      <c r="F351" s="85"/>
      <c r="G351" s="85"/>
      <c r="H351" s="86">
        <v>41820</v>
      </c>
      <c r="I351" s="87"/>
      <c r="J351" s="85"/>
      <c r="K351" s="85"/>
      <c r="L351" s="85">
        <v>-0.38</v>
      </c>
      <c r="M351" s="113"/>
      <c r="N351" s="113"/>
      <c r="O351" s="169"/>
      <c r="P351" s="31"/>
      <c r="Q351" s="31"/>
    </row>
    <row r="352" spans="1:17" ht="12">
      <c r="A352" s="73"/>
      <c r="B352" s="102" t="s">
        <v>588</v>
      </c>
      <c r="C352" s="103">
        <v>600</v>
      </c>
      <c r="D352" s="97">
        <v>102</v>
      </c>
      <c r="E352" s="97">
        <v>24</v>
      </c>
      <c r="F352" s="101">
        <v>126</v>
      </c>
      <c r="G352" s="101">
        <v>126</v>
      </c>
      <c r="H352" s="104">
        <v>41771</v>
      </c>
      <c r="I352" s="100">
        <v>0</v>
      </c>
      <c r="J352" s="101"/>
      <c r="K352" s="101"/>
      <c r="L352" s="101"/>
      <c r="M352" s="117"/>
      <c r="N352" s="119">
        <v>0</v>
      </c>
      <c r="O352" s="90">
        <f>SUM(N352/3.4528)</f>
        <v>0</v>
      </c>
      <c r="P352" s="31"/>
      <c r="Q352" s="31"/>
    </row>
    <row r="353" spans="1:17" ht="12">
      <c r="A353" s="73"/>
      <c r="B353" s="75" t="s">
        <v>456</v>
      </c>
      <c r="C353" s="76">
        <v>600</v>
      </c>
      <c r="D353" s="77">
        <v>102</v>
      </c>
      <c r="E353" s="77">
        <v>24</v>
      </c>
      <c r="F353" s="78">
        <v>126</v>
      </c>
      <c r="G353" s="78">
        <v>126</v>
      </c>
      <c r="H353" s="79">
        <v>41800</v>
      </c>
      <c r="I353" s="80">
        <v>0</v>
      </c>
      <c r="J353" s="78"/>
      <c r="K353" s="78"/>
      <c r="L353" s="78"/>
      <c r="M353" s="105"/>
      <c r="N353" s="81">
        <v>0</v>
      </c>
      <c r="O353" s="90">
        <f>SUM(N353/3.4528)</f>
        <v>0</v>
      </c>
      <c r="P353" s="31"/>
      <c r="Q353" s="31"/>
    </row>
    <row r="354" spans="1:17" ht="12">
      <c r="A354" s="73"/>
      <c r="B354" s="32" t="s">
        <v>28</v>
      </c>
      <c r="C354" s="76">
        <v>600</v>
      </c>
      <c r="D354" s="77">
        <v>102</v>
      </c>
      <c r="E354" s="77">
        <v>24</v>
      </c>
      <c r="F354" s="78">
        <v>126</v>
      </c>
      <c r="G354" s="78">
        <v>126</v>
      </c>
      <c r="H354" s="79">
        <v>41904</v>
      </c>
      <c r="I354" s="80">
        <f>SUM(F354-G354)</f>
        <v>0</v>
      </c>
      <c r="J354" s="55">
        <v>3.1</v>
      </c>
      <c r="K354" s="78">
        <v>125.29</v>
      </c>
      <c r="L354" s="78">
        <v>6.8</v>
      </c>
      <c r="M354" s="105"/>
      <c r="N354" s="69">
        <v>3.1</v>
      </c>
      <c r="O354" s="126">
        <f>SUM(N354/3.4528)</f>
        <v>0.8978220574606117</v>
      </c>
      <c r="P354" s="31"/>
      <c r="Q354" s="31"/>
    </row>
    <row r="355" spans="1:17" ht="12">
      <c r="A355" s="73"/>
      <c r="B355" s="46" t="s">
        <v>28</v>
      </c>
      <c r="C355" s="83"/>
      <c r="D355" s="84"/>
      <c r="E355" s="84"/>
      <c r="F355" s="85"/>
      <c r="G355" s="85"/>
      <c r="H355" s="86">
        <v>41680</v>
      </c>
      <c r="I355" s="87"/>
      <c r="J355" s="47"/>
      <c r="K355" s="85">
        <v>-125.29</v>
      </c>
      <c r="L355" s="85">
        <v>-6.8</v>
      </c>
      <c r="M355" s="113"/>
      <c r="N355" s="68"/>
      <c r="O355" s="167"/>
      <c r="P355" s="31"/>
      <c r="Q355" s="31"/>
    </row>
    <row r="356" spans="1:17" ht="12">
      <c r="A356" s="73"/>
      <c r="B356" s="82" t="s">
        <v>361</v>
      </c>
      <c r="C356" s="83">
        <v>600</v>
      </c>
      <c r="D356" s="84">
        <v>102</v>
      </c>
      <c r="E356" s="84">
        <v>24</v>
      </c>
      <c r="F356" s="85">
        <v>126</v>
      </c>
      <c r="G356" s="85">
        <v>126</v>
      </c>
      <c r="H356" s="86">
        <v>41802</v>
      </c>
      <c r="I356" s="87">
        <v>0</v>
      </c>
      <c r="J356" s="85"/>
      <c r="K356" s="85"/>
      <c r="L356" s="85"/>
      <c r="M356" s="113"/>
      <c r="N356" s="88">
        <v>0</v>
      </c>
      <c r="O356" s="90">
        <f>SUM(N356/3.4528)</f>
        <v>0</v>
      </c>
      <c r="P356" s="31"/>
      <c r="Q356" s="31"/>
    </row>
    <row r="357" spans="1:17" ht="12">
      <c r="A357" s="73"/>
      <c r="B357" s="102" t="s">
        <v>164</v>
      </c>
      <c r="C357" s="103">
        <v>600</v>
      </c>
      <c r="D357" s="97">
        <v>102</v>
      </c>
      <c r="E357" s="97">
        <v>24</v>
      </c>
      <c r="F357" s="101">
        <v>126</v>
      </c>
      <c r="G357" s="101">
        <v>126</v>
      </c>
      <c r="H357" s="104">
        <v>41736</v>
      </c>
      <c r="I357" s="100">
        <v>0</v>
      </c>
      <c r="J357" s="101"/>
      <c r="K357" s="101"/>
      <c r="L357" s="101"/>
      <c r="M357" s="117"/>
      <c r="N357" s="119">
        <v>0</v>
      </c>
      <c r="O357" s="90">
        <f>SUM(N357/3.4528)</f>
        <v>0</v>
      </c>
      <c r="P357" s="31"/>
      <c r="Q357" s="31"/>
    </row>
    <row r="358" spans="1:17" ht="12">
      <c r="A358" s="73"/>
      <c r="B358" s="75" t="s">
        <v>521</v>
      </c>
      <c r="C358" s="76">
        <v>600</v>
      </c>
      <c r="D358" s="77">
        <v>102</v>
      </c>
      <c r="E358" s="77">
        <v>24</v>
      </c>
      <c r="F358" s="78">
        <v>126</v>
      </c>
      <c r="G358" s="78">
        <v>126</v>
      </c>
      <c r="H358" s="79">
        <v>41818</v>
      </c>
      <c r="I358" s="80">
        <v>0</v>
      </c>
      <c r="J358" s="78"/>
      <c r="K358" s="78"/>
      <c r="L358" s="78">
        <v>1.78</v>
      </c>
      <c r="M358" s="105"/>
      <c r="N358" s="105">
        <v>0</v>
      </c>
      <c r="O358" s="81">
        <f>SUM(N358/3.4528)</f>
        <v>0</v>
      </c>
      <c r="P358" s="31"/>
      <c r="Q358" s="31"/>
    </row>
    <row r="359" spans="1:17" ht="12">
      <c r="A359" s="73"/>
      <c r="B359" s="82" t="s">
        <v>521</v>
      </c>
      <c r="C359" s="83"/>
      <c r="D359" s="84"/>
      <c r="E359" s="84"/>
      <c r="F359" s="85"/>
      <c r="G359" s="85"/>
      <c r="H359" s="86">
        <v>41818</v>
      </c>
      <c r="I359" s="87"/>
      <c r="J359" s="85"/>
      <c r="K359" s="85"/>
      <c r="L359" s="85">
        <v>-1.78</v>
      </c>
      <c r="M359" s="113"/>
      <c r="N359" s="113"/>
      <c r="O359" s="169"/>
      <c r="P359" s="31"/>
      <c r="Q359" s="31"/>
    </row>
    <row r="360" spans="1:17" ht="12">
      <c r="A360" s="73"/>
      <c r="B360" s="60" t="s">
        <v>191</v>
      </c>
      <c r="C360" s="83">
        <v>600</v>
      </c>
      <c r="D360" s="84">
        <v>102</v>
      </c>
      <c r="E360" s="84">
        <v>24</v>
      </c>
      <c r="F360" s="85">
        <v>126</v>
      </c>
      <c r="G360" s="85">
        <v>130</v>
      </c>
      <c r="H360" s="86">
        <v>41835</v>
      </c>
      <c r="I360" s="62">
        <v>-4</v>
      </c>
      <c r="J360" s="47">
        <v>0.57</v>
      </c>
      <c r="K360" s="85"/>
      <c r="L360" s="85"/>
      <c r="M360" s="113"/>
      <c r="N360" s="61">
        <v>-3.43</v>
      </c>
      <c r="O360" s="66">
        <f>SUM(N360/3.4528)</f>
        <v>-0.9933966635773865</v>
      </c>
      <c r="P360" s="31"/>
      <c r="Q360" s="31"/>
    </row>
    <row r="361" spans="1:17" ht="12">
      <c r="A361" s="73"/>
      <c r="B361" s="102" t="s">
        <v>615</v>
      </c>
      <c r="C361" s="103">
        <v>600</v>
      </c>
      <c r="D361" s="97">
        <v>102</v>
      </c>
      <c r="E361" s="97">
        <v>24</v>
      </c>
      <c r="F361" s="101">
        <v>126</v>
      </c>
      <c r="G361" s="101">
        <v>126</v>
      </c>
      <c r="H361" s="104">
        <v>41813</v>
      </c>
      <c r="I361" s="100">
        <v>0</v>
      </c>
      <c r="J361" s="101"/>
      <c r="K361" s="101"/>
      <c r="L361" s="101"/>
      <c r="M361" s="117"/>
      <c r="N361" s="119">
        <v>0</v>
      </c>
      <c r="O361" s="90">
        <f>SUM(N361/3.4528)</f>
        <v>0</v>
      </c>
      <c r="P361" s="31"/>
      <c r="Q361" s="31"/>
    </row>
    <row r="362" spans="1:17" ht="12">
      <c r="A362" s="73"/>
      <c r="B362" s="91" t="s">
        <v>614</v>
      </c>
      <c r="C362" s="92">
        <v>600</v>
      </c>
      <c r="D362" s="93">
        <v>102</v>
      </c>
      <c r="E362" s="93">
        <v>24</v>
      </c>
      <c r="F362" s="94">
        <v>126</v>
      </c>
      <c r="G362" s="94">
        <v>126</v>
      </c>
      <c r="H362" s="95">
        <v>41813</v>
      </c>
      <c r="I362" s="96">
        <v>0</v>
      </c>
      <c r="J362" s="94"/>
      <c r="K362" s="94"/>
      <c r="L362" s="94"/>
      <c r="M362" s="106"/>
      <c r="N362" s="90">
        <v>0</v>
      </c>
      <c r="O362" s="90">
        <f>SUM(N362/3.4528)</f>
        <v>0</v>
      </c>
      <c r="P362" s="31"/>
      <c r="Q362" s="31"/>
    </row>
    <row r="363" spans="1:17" ht="12">
      <c r="A363" s="73"/>
      <c r="B363" s="102" t="s">
        <v>816</v>
      </c>
      <c r="C363" s="103">
        <v>600</v>
      </c>
      <c r="D363" s="97">
        <v>102</v>
      </c>
      <c r="E363" s="97">
        <v>24</v>
      </c>
      <c r="F363" s="101">
        <v>126</v>
      </c>
      <c r="G363" s="101">
        <v>126</v>
      </c>
      <c r="H363" s="104">
        <v>41742</v>
      </c>
      <c r="I363" s="100">
        <v>0</v>
      </c>
      <c r="J363" s="101"/>
      <c r="K363" s="101"/>
      <c r="L363" s="101">
        <v>0.98</v>
      </c>
      <c r="M363" s="117"/>
      <c r="N363" s="117">
        <v>0</v>
      </c>
      <c r="O363" s="81">
        <f>SUM(N363/3.4528)</f>
        <v>0</v>
      </c>
      <c r="P363" s="31"/>
      <c r="Q363" s="31"/>
    </row>
    <row r="364" spans="1:17" ht="12">
      <c r="A364" s="73"/>
      <c r="B364" s="102" t="s">
        <v>816</v>
      </c>
      <c r="C364" s="103"/>
      <c r="D364" s="97"/>
      <c r="E364" s="97"/>
      <c r="F364" s="101"/>
      <c r="G364" s="101"/>
      <c r="H364" s="104">
        <v>41742</v>
      </c>
      <c r="I364" s="100"/>
      <c r="J364" s="101"/>
      <c r="K364" s="101"/>
      <c r="L364" s="101">
        <v>-0.98</v>
      </c>
      <c r="M364" s="117"/>
      <c r="N364" s="117"/>
      <c r="O364" s="169"/>
      <c r="P364" s="31"/>
      <c r="Q364" s="31"/>
    </row>
    <row r="365" spans="2:17" ht="12">
      <c r="B365" s="32" t="s">
        <v>642</v>
      </c>
      <c r="C365" s="76">
        <v>600</v>
      </c>
      <c r="D365" s="77">
        <v>102</v>
      </c>
      <c r="E365" s="77">
        <v>24</v>
      </c>
      <c r="F365" s="78">
        <v>126</v>
      </c>
      <c r="G365" s="78">
        <v>126</v>
      </c>
      <c r="H365" s="79">
        <v>41841</v>
      </c>
      <c r="I365" s="80">
        <v>0</v>
      </c>
      <c r="J365" s="55">
        <v>0.79</v>
      </c>
      <c r="K365" s="78"/>
      <c r="L365" s="78">
        <v>1.44</v>
      </c>
      <c r="M365" s="105"/>
      <c r="N365" s="69">
        <v>0.79</v>
      </c>
      <c r="O365" s="126">
        <f>SUM(N365/3.4528)</f>
        <v>0.22879981464318816</v>
      </c>
      <c r="P365" s="31"/>
      <c r="Q365" s="31"/>
    </row>
    <row r="366" spans="2:17" ht="12">
      <c r="B366" s="46" t="s">
        <v>642</v>
      </c>
      <c r="C366" s="83"/>
      <c r="D366" s="84"/>
      <c r="E366" s="84"/>
      <c r="F366" s="85"/>
      <c r="G366" s="85"/>
      <c r="H366" s="86">
        <v>41841</v>
      </c>
      <c r="I366" s="87"/>
      <c r="J366" s="47"/>
      <c r="K366" s="85"/>
      <c r="L366" s="85">
        <v>-1.44</v>
      </c>
      <c r="M366" s="113"/>
      <c r="N366" s="68"/>
      <c r="O366" s="167"/>
      <c r="P366" s="31"/>
      <c r="Q366" s="31"/>
    </row>
    <row r="367" spans="2:17" ht="12">
      <c r="B367" s="41" t="s">
        <v>650</v>
      </c>
      <c r="C367" s="42">
        <v>600</v>
      </c>
      <c r="D367" s="43">
        <v>102</v>
      </c>
      <c r="E367" s="43">
        <v>24</v>
      </c>
      <c r="F367" s="35">
        <v>126</v>
      </c>
      <c r="G367" s="35"/>
      <c r="H367" s="44"/>
      <c r="I367" s="131">
        <v>126</v>
      </c>
      <c r="J367" s="45">
        <v>6.8</v>
      </c>
      <c r="K367" s="101"/>
      <c r="L367" s="101"/>
      <c r="M367" s="101"/>
      <c r="N367" s="74">
        <v>132.8</v>
      </c>
      <c r="O367" s="136">
        <f>SUM(N367/3.4528)</f>
        <v>38.46153846153847</v>
      </c>
      <c r="P367" s="31"/>
      <c r="Q367" s="31"/>
    </row>
    <row r="368" spans="2:17" ht="12">
      <c r="B368" s="32" t="s">
        <v>740</v>
      </c>
      <c r="C368" s="76">
        <v>600</v>
      </c>
      <c r="D368" s="77">
        <v>102</v>
      </c>
      <c r="E368" s="77">
        <v>24</v>
      </c>
      <c r="F368" s="78">
        <v>228</v>
      </c>
      <c r="G368" s="78">
        <v>228</v>
      </c>
      <c r="H368" s="79">
        <v>41869</v>
      </c>
      <c r="I368" s="80">
        <v>0</v>
      </c>
      <c r="J368" s="55">
        <v>3.28</v>
      </c>
      <c r="K368" s="78">
        <v>-1.66</v>
      </c>
      <c r="L368" s="78"/>
      <c r="M368" s="105"/>
      <c r="N368" s="69">
        <v>1.62</v>
      </c>
      <c r="O368" s="126">
        <f>SUM(N368/3.4528)</f>
        <v>0.4691844300278036</v>
      </c>
      <c r="P368" s="31"/>
      <c r="Q368" s="31"/>
    </row>
    <row r="369" spans="2:17" ht="12">
      <c r="B369" s="46" t="s">
        <v>741</v>
      </c>
      <c r="C369" s="83">
        <v>600</v>
      </c>
      <c r="D369" s="84">
        <v>102</v>
      </c>
      <c r="E369" s="84"/>
      <c r="F369" s="85"/>
      <c r="G369" s="85"/>
      <c r="H369" s="135" t="s">
        <v>66</v>
      </c>
      <c r="I369" s="87"/>
      <c r="J369" s="40">
        <v>-1.66</v>
      </c>
      <c r="K369" s="85">
        <v>1.66</v>
      </c>
      <c r="L369" s="85"/>
      <c r="M369" s="113"/>
      <c r="N369" s="68"/>
      <c r="O369" s="167"/>
      <c r="P369" s="31"/>
      <c r="Q369" s="31"/>
    </row>
    <row r="370" spans="2:17" ht="12">
      <c r="B370" s="102" t="s">
        <v>532</v>
      </c>
      <c r="C370" s="103">
        <v>600</v>
      </c>
      <c r="D370" s="97">
        <v>102</v>
      </c>
      <c r="E370" s="97">
        <v>24</v>
      </c>
      <c r="F370" s="101">
        <v>126</v>
      </c>
      <c r="G370" s="101">
        <v>126</v>
      </c>
      <c r="H370" s="104">
        <v>41801</v>
      </c>
      <c r="I370" s="100">
        <v>0</v>
      </c>
      <c r="J370" s="101"/>
      <c r="K370" s="101"/>
      <c r="L370" s="101"/>
      <c r="M370" s="117"/>
      <c r="N370" s="117">
        <v>0</v>
      </c>
      <c r="O370" s="90">
        <f>SUM(N370/3.4528)</f>
        <v>0</v>
      </c>
      <c r="P370" s="31"/>
      <c r="Q370" s="31"/>
    </row>
    <row r="371" spans="2:17" ht="12">
      <c r="B371" s="75" t="s">
        <v>318</v>
      </c>
      <c r="C371" s="76">
        <v>600</v>
      </c>
      <c r="D371" s="77">
        <v>102</v>
      </c>
      <c r="E371" s="77">
        <v>24</v>
      </c>
      <c r="F371" s="78">
        <v>126</v>
      </c>
      <c r="G371" s="78">
        <v>126</v>
      </c>
      <c r="H371" s="79">
        <v>41787</v>
      </c>
      <c r="I371" s="80">
        <v>0</v>
      </c>
      <c r="J371" s="78"/>
      <c r="K371" s="78">
        <v>6</v>
      </c>
      <c r="L371" s="78"/>
      <c r="M371" s="105"/>
      <c r="N371" s="105">
        <v>0</v>
      </c>
      <c r="O371" s="81">
        <f>SUM(N371/3.4528)</f>
        <v>0</v>
      </c>
      <c r="P371" s="31"/>
      <c r="Q371" s="31"/>
    </row>
    <row r="372" spans="2:17" ht="12">
      <c r="B372" s="82" t="s">
        <v>318</v>
      </c>
      <c r="C372" s="83"/>
      <c r="D372" s="84"/>
      <c r="E372" s="84"/>
      <c r="F372" s="85"/>
      <c r="G372" s="85"/>
      <c r="H372" s="86">
        <v>41787</v>
      </c>
      <c r="I372" s="87"/>
      <c r="J372" s="85"/>
      <c r="K372" s="85">
        <v>-6</v>
      </c>
      <c r="L372" s="85"/>
      <c r="M372" s="113"/>
      <c r="N372" s="113"/>
      <c r="O372" s="169"/>
      <c r="P372" s="31"/>
      <c r="Q372" s="31"/>
    </row>
    <row r="373" spans="2:17" ht="12">
      <c r="B373" s="102" t="s">
        <v>331</v>
      </c>
      <c r="C373" s="103">
        <v>600</v>
      </c>
      <c r="D373" s="97">
        <v>102</v>
      </c>
      <c r="E373" s="97">
        <v>24</v>
      </c>
      <c r="F373" s="101">
        <v>228</v>
      </c>
      <c r="G373" s="101">
        <v>228</v>
      </c>
      <c r="H373" s="104">
        <v>41805</v>
      </c>
      <c r="I373" s="100">
        <v>0</v>
      </c>
      <c r="J373" s="101"/>
      <c r="K373" s="101"/>
      <c r="L373" s="101"/>
      <c r="M373" s="117"/>
      <c r="N373" s="119">
        <v>0</v>
      </c>
      <c r="O373" s="81">
        <f>SUM(N373/3.4528)</f>
        <v>0</v>
      </c>
      <c r="P373" s="31"/>
      <c r="Q373" s="31"/>
    </row>
    <row r="374" spans="2:17" ht="12">
      <c r="B374" s="82" t="s">
        <v>332</v>
      </c>
      <c r="C374" s="83">
        <v>600</v>
      </c>
      <c r="D374" s="84">
        <v>102</v>
      </c>
      <c r="E374" s="84"/>
      <c r="F374" s="85"/>
      <c r="G374" s="85"/>
      <c r="H374" s="86"/>
      <c r="I374" s="87"/>
      <c r="J374" s="85"/>
      <c r="K374" s="85"/>
      <c r="L374" s="85"/>
      <c r="M374" s="113"/>
      <c r="N374" s="88"/>
      <c r="O374" s="169"/>
      <c r="P374" s="31"/>
      <c r="Q374" s="31"/>
    </row>
    <row r="375" spans="2:17" ht="12">
      <c r="B375" s="82" t="s">
        <v>280</v>
      </c>
      <c r="C375" s="83">
        <v>600</v>
      </c>
      <c r="D375" s="84">
        <v>102</v>
      </c>
      <c r="E375" s="84">
        <v>24</v>
      </c>
      <c r="F375" s="85">
        <v>126</v>
      </c>
      <c r="G375" s="85">
        <v>126</v>
      </c>
      <c r="H375" s="86">
        <v>41799</v>
      </c>
      <c r="I375" s="87">
        <v>0</v>
      </c>
      <c r="J375" s="85"/>
      <c r="K375" s="85"/>
      <c r="L375" s="85"/>
      <c r="M375" s="113"/>
      <c r="N375" s="88">
        <v>0</v>
      </c>
      <c r="O375" s="90">
        <f>SUM(N375/3.4528)</f>
        <v>0</v>
      </c>
      <c r="P375" s="31"/>
      <c r="Q375" s="31"/>
    </row>
    <row r="376" spans="2:17" ht="12">
      <c r="B376" s="75" t="s">
        <v>233</v>
      </c>
      <c r="C376" s="76">
        <v>600</v>
      </c>
      <c r="D376" s="77">
        <v>102</v>
      </c>
      <c r="E376" s="77">
        <v>24</v>
      </c>
      <c r="F376" s="78">
        <v>126</v>
      </c>
      <c r="G376" s="78">
        <v>126</v>
      </c>
      <c r="H376" s="79">
        <v>41754</v>
      </c>
      <c r="I376" s="80">
        <v>0</v>
      </c>
      <c r="J376" s="78"/>
      <c r="K376" s="78"/>
      <c r="L376" s="78"/>
      <c r="M376" s="105"/>
      <c r="N376" s="81">
        <v>0</v>
      </c>
      <c r="O376" s="81">
        <f>SUM(N376/3.4528)</f>
        <v>0</v>
      </c>
      <c r="P376" s="31"/>
      <c r="Q376" s="31"/>
    </row>
    <row r="377" spans="2:17" ht="12">
      <c r="B377" s="32" t="s">
        <v>110</v>
      </c>
      <c r="C377" s="76">
        <v>600</v>
      </c>
      <c r="D377" s="77">
        <v>102</v>
      </c>
      <c r="E377" s="77">
        <v>24</v>
      </c>
      <c r="F377" s="78">
        <v>126</v>
      </c>
      <c r="G377" s="78">
        <v>126</v>
      </c>
      <c r="H377" s="79">
        <v>41993</v>
      </c>
      <c r="I377" s="80">
        <v>0</v>
      </c>
      <c r="J377" s="55">
        <v>6.43</v>
      </c>
      <c r="K377" s="78">
        <v>140.36</v>
      </c>
      <c r="L377" s="78">
        <v>8.39</v>
      </c>
      <c r="M377" s="121"/>
      <c r="N377" s="126">
        <v>6.43</v>
      </c>
      <c r="O377" s="69">
        <f>SUM(N377/3.4528)</f>
        <v>1.86225671918443</v>
      </c>
      <c r="P377" s="31"/>
      <c r="Q377" s="31"/>
    </row>
    <row r="378" spans="2:17" ht="12">
      <c r="B378" s="46" t="s">
        <v>110</v>
      </c>
      <c r="C378" s="83"/>
      <c r="D378" s="84"/>
      <c r="E378" s="84"/>
      <c r="F378" s="85"/>
      <c r="G378" s="85"/>
      <c r="H378" s="86">
        <v>41993</v>
      </c>
      <c r="I378" s="87"/>
      <c r="J378" s="47"/>
      <c r="K378" s="85">
        <v>-140.36</v>
      </c>
      <c r="L378" s="85">
        <v>-8.39</v>
      </c>
      <c r="M378" s="122"/>
      <c r="N378" s="128"/>
      <c r="O378" s="68"/>
      <c r="P378" s="31"/>
      <c r="Q378" s="31"/>
    </row>
    <row r="379" spans="1:17" ht="12">
      <c r="A379" s="73"/>
      <c r="B379" s="41" t="s">
        <v>849</v>
      </c>
      <c r="C379" s="103">
        <v>600</v>
      </c>
      <c r="D379" s="97">
        <v>102</v>
      </c>
      <c r="E379" s="97">
        <v>24</v>
      </c>
      <c r="F379" s="101">
        <v>126</v>
      </c>
      <c r="G379" s="101">
        <v>126</v>
      </c>
      <c r="H379" s="104">
        <v>41821</v>
      </c>
      <c r="I379" s="100">
        <v>0</v>
      </c>
      <c r="J379" s="45">
        <v>0.04</v>
      </c>
      <c r="K379" s="101"/>
      <c r="L379" s="101">
        <v>0.04</v>
      </c>
      <c r="M379" s="117"/>
      <c r="N379" s="132">
        <v>0.04</v>
      </c>
      <c r="O379" s="74">
        <f>SUM(N379/3.4528)</f>
        <v>0.011584800741427249</v>
      </c>
      <c r="P379" s="31"/>
      <c r="Q379" s="31"/>
    </row>
    <row r="380" spans="1:17" ht="12">
      <c r="A380" s="73"/>
      <c r="B380" s="46" t="s">
        <v>849</v>
      </c>
      <c r="C380" s="83"/>
      <c r="D380" s="84"/>
      <c r="E380" s="84"/>
      <c r="F380" s="85"/>
      <c r="G380" s="85"/>
      <c r="H380" s="86">
        <v>41821</v>
      </c>
      <c r="I380" s="87"/>
      <c r="J380" s="47"/>
      <c r="K380" s="85"/>
      <c r="L380" s="85">
        <v>-0.04</v>
      </c>
      <c r="M380" s="113"/>
      <c r="N380" s="68"/>
      <c r="O380" s="167"/>
      <c r="P380" s="31"/>
      <c r="Q380" s="31"/>
    </row>
    <row r="381" spans="2:17" ht="12">
      <c r="B381" s="112" t="s">
        <v>542</v>
      </c>
      <c r="C381" s="103">
        <v>600</v>
      </c>
      <c r="D381" s="97">
        <v>102</v>
      </c>
      <c r="E381" s="97">
        <v>24</v>
      </c>
      <c r="F381" s="101">
        <v>126</v>
      </c>
      <c r="G381" s="101">
        <v>124</v>
      </c>
      <c r="H381" s="104">
        <v>41807</v>
      </c>
      <c r="I381" s="100">
        <v>2</v>
      </c>
      <c r="J381" s="101"/>
      <c r="K381" s="36">
        <v>-3.92</v>
      </c>
      <c r="L381" s="101"/>
      <c r="M381" s="117"/>
      <c r="N381" s="115">
        <v>-1.92</v>
      </c>
      <c r="O381" s="59">
        <f>SUM(N381/3.4528)</f>
        <v>-0.5560704355885079</v>
      </c>
      <c r="P381" s="31"/>
      <c r="Q381" s="31"/>
    </row>
    <row r="382" spans="2:17" ht="12">
      <c r="B382" s="60" t="s">
        <v>542</v>
      </c>
      <c r="C382" s="83"/>
      <c r="D382" s="84"/>
      <c r="E382" s="84"/>
      <c r="F382" s="85"/>
      <c r="G382" s="85"/>
      <c r="H382" s="86" t="s">
        <v>66</v>
      </c>
      <c r="I382" s="87">
        <v>-2</v>
      </c>
      <c r="J382" s="85"/>
      <c r="K382" s="47">
        <v>2</v>
      </c>
      <c r="L382" s="85"/>
      <c r="M382" s="113"/>
      <c r="N382" s="116"/>
      <c r="O382" s="165"/>
      <c r="P382" s="31"/>
      <c r="Q382" s="31"/>
    </row>
    <row r="383" spans="2:17" ht="12">
      <c r="B383" s="102" t="s">
        <v>221</v>
      </c>
      <c r="C383" s="103">
        <v>600</v>
      </c>
      <c r="D383" s="97">
        <v>102</v>
      </c>
      <c r="E383" s="97">
        <v>24</v>
      </c>
      <c r="F383" s="101">
        <v>126</v>
      </c>
      <c r="G383" s="101">
        <v>126</v>
      </c>
      <c r="H383" s="104">
        <v>41713</v>
      </c>
      <c r="I383" s="100">
        <v>0</v>
      </c>
      <c r="J383" s="101"/>
      <c r="K383" s="101"/>
      <c r="L383" s="101"/>
      <c r="M383" s="117"/>
      <c r="N383" s="117">
        <v>0</v>
      </c>
      <c r="O383" s="90">
        <f>SUM(N383/3.4528)</f>
        <v>0</v>
      </c>
      <c r="P383" s="31"/>
      <c r="Q383" s="31"/>
    </row>
    <row r="384" spans="2:17" ht="12">
      <c r="B384" s="32" t="s">
        <v>601</v>
      </c>
      <c r="C384" s="76">
        <v>600</v>
      </c>
      <c r="D384" s="77">
        <v>102</v>
      </c>
      <c r="E384" s="77">
        <v>24</v>
      </c>
      <c r="F384" s="78">
        <v>126</v>
      </c>
      <c r="G384" s="78">
        <v>126</v>
      </c>
      <c r="H384" s="79">
        <v>41827</v>
      </c>
      <c r="I384" s="80">
        <v>0</v>
      </c>
      <c r="J384" s="55">
        <v>0.26</v>
      </c>
      <c r="K384" s="78"/>
      <c r="L384" s="78">
        <v>1.71</v>
      </c>
      <c r="M384" s="105"/>
      <c r="N384" s="69">
        <v>0.26</v>
      </c>
      <c r="O384" s="126">
        <f>SUM(N384/3.4528)</f>
        <v>0.07530120481927711</v>
      </c>
      <c r="P384" s="31"/>
      <c r="Q384" s="31"/>
    </row>
    <row r="385" spans="2:17" ht="12">
      <c r="B385" s="41" t="s">
        <v>601</v>
      </c>
      <c r="C385" s="103"/>
      <c r="D385" s="97"/>
      <c r="E385" s="97"/>
      <c r="F385" s="101"/>
      <c r="G385" s="101"/>
      <c r="H385" s="104">
        <v>41827</v>
      </c>
      <c r="I385" s="100"/>
      <c r="J385" s="45"/>
      <c r="K385" s="101"/>
      <c r="L385" s="101">
        <v>-1.71</v>
      </c>
      <c r="M385" s="117"/>
      <c r="N385" s="132"/>
      <c r="O385" s="167"/>
      <c r="P385" s="31"/>
      <c r="Q385" s="31"/>
    </row>
    <row r="386" spans="2:17" ht="12">
      <c r="B386" s="75" t="s">
        <v>236</v>
      </c>
      <c r="C386" s="76">
        <v>600</v>
      </c>
      <c r="D386" s="77">
        <v>102</v>
      </c>
      <c r="E386" s="77">
        <v>24</v>
      </c>
      <c r="F386" s="78">
        <v>126</v>
      </c>
      <c r="G386" s="78">
        <v>126</v>
      </c>
      <c r="H386" s="79">
        <v>41947</v>
      </c>
      <c r="I386" s="80">
        <v>0</v>
      </c>
      <c r="J386" s="78">
        <v>4.69</v>
      </c>
      <c r="K386" s="78">
        <v>126</v>
      </c>
      <c r="L386" s="78">
        <v>6.8</v>
      </c>
      <c r="M386" s="105"/>
      <c r="N386" s="105">
        <v>0</v>
      </c>
      <c r="O386" s="81">
        <f>SUM(N386/3.4528)</f>
        <v>0</v>
      </c>
      <c r="P386" s="31"/>
      <c r="Q386" s="31"/>
    </row>
    <row r="387" spans="2:17" ht="12">
      <c r="B387" s="82" t="s">
        <v>236</v>
      </c>
      <c r="C387" s="83"/>
      <c r="D387" s="84"/>
      <c r="E387" s="84"/>
      <c r="F387" s="85"/>
      <c r="G387" s="85"/>
      <c r="H387" s="86">
        <v>41947</v>
      </c>
      <c r="I387" s="87"/>
      <c r="J387" s="85">
        <v>-4.69</v>
      </c>
      <c r="K387" s="85">
        <v>-126</v>
      </c>
      <c r="L387" s="85">
        <v>-6.8</v>
      </c>
      <c r="M387" s="113"/>
      <c r="N387" s="113"/>
      <c r="O387" s="169"/>
      <c r="P387" s="31"/>
      <c r="Q387" s="31"/>
    </row>
    <row r="388" spans="2:17" ht="12">
      <c r="B388" s="102" t="s">
        <v>386</v>
      </c>
      <c r="C388" s="103">
        <v>600</v>
      </c>
      <c r="D388" s="97">
        <v>102</v>
      </c>
      <c r="E388" s="97">
        <v>24</v>
      </c>
      <c r="F388" s="101">
        <v>126</v>
      </c>
      <c r="G388" s="101">
        <v>126</v>
      </c>
      <c r="H388" s="104">
        <v>41753</v>
      </c>
      <c r="I388" s="100">
        <v>0</v>
      </c>
      <c r="J388" s="101"/>
      <c r="K388" s="101"/>
      <c r="L388" s="101"/>
      <c r="M388" s="101"/>
      <c r="N388" s="119">
        <v>0</v>
      </c>
      <c r="O388" s="90">
        <f>SUM(N388/3.4528)</f>
        <v>0</v>
      </c>
      <c r="P388" s="31"/>
      <c r="Q388" s="31"/>
    </row>
    <row r="389" spans="2:17" ht="12">
      <c r="B389" s="91" t="s">
        <v>309</v>
      </c>
      <c r="C389" s="92">
        <v>600</v>
      </c>
      <c r="D389" s="93">
        <v>102</v>
      </c>
      <c r="E389" s="93">
        <v>24</v>
      </c>
      <c r="F389" s="94">
        <v>126</v>
      </c>
      <c r="G389" s="94">
        <v>126.87</v>
      </c>
      <c r="H389" s="95">
        <v>41843</v>
      </c>
      <c r="I389" s="96">
        <v>-0.87</v>
      </c>
      <c r="J389" s="94">
        <v>0.87</v>
      </c>
      <c r="K389" s="94"/>
      <c r="L389" s="94"/>
      <c r="M389" s="106"/>
      <c r="N389" s="106">
        <v>0</v>
      </c>
      <c r="O389" s="90">
        <f>SUM(N389/3.4528)</f>
        <v>0</v>
      </c>
      <c r="P389" s="31"/>
      <c r="Q389" s="31"/>
    </row>
    <row r="390" spans="2:17" ht="12">
      <c r="B390" s="102" t="s">
        <v>238</v>
      </c>
      <c r="C390" s="103">
        <v>600</v>
      </c>
      <c r="D390" s="97">
        <v>102</v>
      </c>
      <c r="E390" s="97">
        <v>24</v>
      </c>
      <c r="F390" s="101">
        <v>126</v>
      </c>
      <c r="G390" s="101">
        <v>126</v>
      </c>
      <c r="H390" s="79">
        <v>41724</v>
      </c>
      <c r="I390" s="80">
        <v>0</v>
      </c>
      <c r="J390" s="78"/>
      <c r="K390" s="78">
        <v>126</v>
      </c>
      <c r="L390" s="78">
        <v>6.8</v>
      </c>
      <c r="M390" s="101"/>
      <c r="N390" s="81">
        <v>0</v>
      </c>
      <c r="O390" s="81">
        <f>SUM(N390/3.4528)</f>
        <v>0</v>
      </c>
      <c r="P390" s="31"/>
      <c r="Q390" s="31"/>
    </row>
    <row r="391" spans="2:17" ht="12">
      <c r="B391" s="102" t="s">
        <v>238</v>
      </c>
      <c r="C391" s="103"/>
      <c r="D391" s="97"/>
      <c r="E391" s="97"/>
      <c r="F391" s="101"/>
      <c r="G391" s="101"/>
      <c r="H391" s="86">
        <v>41659</v>
      </c>
      <c r="I391" s="87"/>
      <c r="J391" s="85"/>
      <c r="K391" s="85">
        <v>-126</v>
      </c>
      <c r="L391" s="85">
        <v>-6.8</v>
      </c>
      <c r="M391" s="101"/>
      <c r="N391" s="88"/>
      <c r="O391" s="169"/>
      <c r="P391" s="31"/>
      <c r="Q391" s="31"/>
    </row>
    <row r="392" spans="2:17" ht="12">
      <c r="B392" s="57" t="s">
        <v>865</v>
      </c>
      <c r="C392" s="76">
        <v>597</v>
      </c>
      <c r="D392" s="77">
        <v>101.49</v>
      </c>
      <c r="E392" s="77">
        <v>24</v>
      </c>
      <c r="F392" s="78">
        <v>125.49</v>
      </c>
      <c r="G392" s="78">
        <v>126</v>
      </c>
      <c r="H392" s="79">
        <v>41727</v>
      </c>
      <c r="I392" s="67">
        <v>-0.51</v>
      </c>
      <c r="J392" s="78"/>
      <c r="K392" s="58">
        <v>-0.96</v>
      </c>
      <c r="L392" s="78"/>
      <c r="M392" s="105"/>
      <c r="N392" s="114">
        <v>-1.47</v>
      </c>
      <c r="O392" s="66">
        <f>SUM(N392/3.4528)</f>
        <v>-0.42574142724745134</v>
      </c>
      <c r="P392" s="31"/>
      <c r="Q392" s="31"/>
    </row>
    <row r="393" spans="2:17" ht="12">
      <c r="B393" s="75" t="s">
        <v>143</v>
      </c>
      <c r="C393" s="76">
        <v>600</v>
      </c>
      <c r="D393" s="77">
        <v>102</v>
      </c>
      <c r="E393" s="77">
        <v>24</v>
      </c>
      <c r="F393" s="78">
        <v>126</v>
      </c>
      <c r="G393" s="78">
        <v>126</v>
      </c>
      <c r="H393" s="79">
        <v>41806</v>
      </c>
      <c r="I393" s="80">
        <v>0</v>
      </c>
      <c r="J393" s="78"/>
      <c r="K393" s="78">
        <v>5</v>
      </c>
      <c r="L393" s="78">
        <v>0.57</v>
      </c>
      <c r="M393" s="105"/>
      <c r="N393" s="105">
        <v>0</v>
      </c>
      <c r="O393" s="81">
        <f>SUM(N393/3.4528)</f>
        <v>0</v>
      </c>
      <c r="P393" s="31"/>
      <c r="Q393" s="31"/>
    </row>
    <row r="394" spans="2:17" ht="12">
      <c r="B394" s="82" t="s">
        <v>143</v>
      </c>
      <c r="C394" s="83"/>
      <c r="D394" s="84"/>
      <c r="E394" s="84"/>
      <c r="F394" s="85"/>
      <c r="G394" s="85"/>
      <c r="H394" s="86">
        <v>41806</v>
      </c>
      <c r="I394" s="87"/>
      <c r="J394" s="85"/>
      <c r="K394" s="85">
        <v>-5</v>
      </c>
      <c r="L394" s="85">
        <v>-0.57</v>
      </c>
      <c r="M394" s="113"/>
      <c r="N394" s="113"/>
      <c r="O394" s="169"/>
      <c r="P394" s="31"/>
      <c r="Q394" s="31"/>
    </row>
    <row r="395" spans="2:17" ht="12">
      <c r="B395" s="102" t="s">
        <v>227</v>
      </c>
      <c r="C395" s="103">
        <v>600</v>
      </c>
      <c r="D395" s="97">
        <v>102</v>
      </c>
      <c r="E395" s="97">
        <v>24</v>
      </c>
      <c r="F395" s="101">
        <v>126</v>
      </c>
      <c r="G395" s="101">
        <v>126</v>
      </c>
      <c r="H395" s="104">
        <v>41696</v>
      </c>
      <c r="I395" s="87">
        <v>0</v>
      </c>
      <c r="J395" s="85"/>
      <c r="K395" s="85"/>
      <c r="L395" s="85"/>
      <c r="M395" s="85"/>
      <c r="N395" s="119">
        <v>0</v>
      </c>
      <c r="O395" s="90">
        <f>SUM(N395/3.4528)</f>
        <v>0</v>
      </c>
      <c r="P395" s="31"/>
      <c r="Q395" s="31"/>
    </row>
    <row r="396" spans="2:17" ht="12">
      <c r="B396" s="57" t="s">
        <v>595</v>
      </c>
      <c r="C396" s="76">
        <v>600</v>
      </c>
      <c r="D396" s="77">
        <v>102</v>
      </c>
      <c r="E396" s="77">
        <v>24</v>
      </c>
      <c r="F396" s="78">
        <v>126</v>
      </c>
      <c r="G396" s="78">
        <v>126</v>
      </c>
      <c r="H396" s="89">
        <v>41687</v>
      </c>
      <c r="I396" s="101">
        <v>0</v>
      </c>
      <c r="J396" s="101"/>
      <c r="K396" s="36">
        <v>-5.19</v>
      </c>
      <c r="L396" s="101"/>
      <c r="M396" s="101"/>
      <c r="N396" s="59">
        <v>-5.19</v>
      </c>
      <c r="O396" s="66">
        <f>SUM(N396/3.4528)</f>
        <v>-1.5031278962001855</v>
      </c>
      <c r="P396" s="31"/>
      <c r="Q396" s="31"/>
    </row>
    <row r="397" spans="1:17" ht="12">
      <c r="A397" s="73"/>
      <c r="B397" s="91" t="s">
        <v>566</v>
      </c>
      <c r="C397" s="92">
        <v>600</v>
      </c>
      <c r="D397" s="93">
        <v>102</v>
      </c>
      <c r="E397" s="93">
        <v>24</v>
      </c>
      <c r="F397" s="94">
        <v>126</v>
      </c>
      <c r="G397" s="94">
        <v>126</v>
      </c>
      <c r="H397" s="99">
        <v>41713</v>
      </c>
      <c r="I397" s="94">
        <v>0</v>
      </c>
      <c r="J397" s="94"/>
      <c r="K397" s="94"/>
      <c r="L397" s="94"/>
      <c r="M397" s="94"/>
      <c r="N397" s="90">
        <v>0</v>
      </c>
      <c r="O397" s="90">
        <f>SUM(N397/3.4528)</f>
        <v>0</v>
      </c>
      <c r="P397" s="31"/>
      <c r="Q397" s="31"/>
    </row>
    <row r="398" spans="2:17" ht="12">
      <c r="B398" s="102" t="s">
        <v>407</v>
      </c>
      <c r="C398" s="103">
        <v>600</v>
      </c>
      <c r="D398" s="97">
        <v>102</v>
      </c>
      <c r="E398" s="97">
        <v>24</v>
      </c>
      <c r="F398" s="101">
        <v>126</v>
      </c>
      <c r="G398" s="101">
        <v>126</v>
      </c>
      <c r="H398" s="111">
        <v>41713</v>
      </c>
      <c r="I398" s="101">
        <v>0</v>
      </c>
      <c r="J398" s="101"/>
      <c r="K398" s="101"/>
      <c r="L398" s="101"/>
      <c r="M398" s="101"/>
      <c r="N398" s="119">
        <v>0</v>
      </c>
      <c r="O398" s="90">
        <f>SUM(N398/3.4528)</f>
        <v>0</v>
      </c>
      <c r="P398" s="31"/>
      <c r="Q398" s="31"/>
    </row>
    <row r="399" spans="2:17" ht="12">
      <c r="B399" s="75" t="s">
        <v>596</v>
      </c>
      <c r="C399" s="76">
        <v>600</v>
      </c>
      <c r="D399" s="77">
        <v>102</v>
      </c>
      <c r="E399" s="77">
        <v>24</v>
      </c>
      <c r="F399" s="78">
        <v>126</v>
      </c>
      <c r="G399" s="78">
        <v>126</v>
      </c>
      <c r="H399" s="79">
        <v>41773</v>
      </c>
      <c r="I399" s="80">
        <v>0</v>
      </c>
      <c r="J399" s="78"/>
      <c r="K399" s="78">
        <v>366</v>
      </c>
      <c r="L399" s="78">
        <v>23.35</v>
      </c>
      <c r="M399" s="105"/>
      <c r="N399" s="78">
        <v>0</v>
      </c>
      <c r="O399" s="81">
        <f>SUM(N399/3.4528)</f>
        <v>0</v>
      </c>
      <c r="P399" s="31"/>
      <c r="Q399" s="31"/>
    </row>
    <row r="400" spans="2:17" ht="12">
      <c r="B400" s="102" t="s">
        <v>596</v>
      </c>
      <c r="C400" s="103"/>
      <c r="D400" s="97"/>
      <c r="E400" s="97"/>
      <c r="F400" s="101"/>
      <c r="G400" s="101"/>
      <c r="H400" s="104">
        <v>41730</v>
      </c>
      <c r="I400" s="100"/>
      <c r="J400" s="101"/>
      <c r="K400" s="101">
        <v>-200</v>
      </c>
      <c r="L400" s="101"/>
      <c r="M400" s="117"/>
      <c r="N400" s="101"/>
      <c r="O400" s="170"/>
      <c r="P400" s="31"/>
      <c r="Q400" s="31"/>
    </row>
    <row r="401" spans="2:17" ht="12">
      <c r="B401" s="82" t="s">
        <v>596</v>
      </c>
      <c r="C401" s="83"/>
      <c r="D401" s="84"/>
      <c r="E401" s="84"/>
      <c r="F401" s="85"/>
      <c r="G401" s="85"/>
      <c r="H401" s="86">
        <v>41773</v>
      </c>
      <c r="I401" s="87"/>
      <c r="J401" s="85"/>
      <c r="K401" s="85">
        <v>-166</v>
      </c>
      <c r="L401" s="85">
        <v>-23.35</v>
      </c>
      <c r="M401" s="113"/>
      <c r="N401" s="85"/>
      <c r="O401" s="169"/>
      <c r="P401" s="31"/>
      <c r="Q401" s="31"/>
    </row>
    <row r="402" spans="2:17" ht="12">
      <c r="B402" s="82" t="s">
        <v>921</v>
      </c>
      <c r="C402" s="83">
        <v>600</v>
      </c>
      <c r="D402" s="84">
        <v>102</v>
      </c>
      <c r="E402" s="84">
        <v>24</v>
      </c>
      <c r="F402" s="85">
        <v>126</v>
      </c>
      <c r="G402" s="85">
        <v>126</v>
      </c>
      <c r="H402" s="86">
        <v>41694</v>
      </c>
      <c r="I402" s="87">
        <v>0</v>
      </c>
      <c r="J402" s="85"/>
      <c r="K402" s="85"/>
      <c r="L402" s="85"/>
      <c r="M402" s="113"/>
      <c r="N402" s="113">
        <v>0</v>
      </c>
      <c r="O402" s="90">
        <f>SUM(N402/3.4528)</f>
        <v>0</v>
      </c>
      <c r="P402" s="31"/>
      <c r="Q402" s="31"/>
    </row>
    <row r="403" spans="2:17" ht="12">
      <c r="B403" s="102" t="s">
        <v>712</v>
      </c>
      <c r="C403" s="103">
        <v>700</v>
      </c>
      <c r="D403" s="97">
        <v>119</v>
      </c>
      <c r="E403" s="97">
        <v>24</v>
      </c>
      <c r="F403" s="101">
        <v>143</v>
      </c>
      <c r="G403" s="101">
        <v>143</v>
      </c>
      <c r="H403" s="104">
        <v>41727</v>
      </c>
      <c r="I403" s="100">
        <v>0</v>
      </c>
      <c r="J403" s="101"/>
      <c r="K403" s="101"/>
      <c r="L403" s="101"/>
      <c r="M403" s="137"/>
      <c r="N403" s="117">
        <v>0</v>
      </c>
      <c r="O403" s="90">
        <f>SUM(N403/3.4528)</f>
        <v>0</v>
      </c>
      <c r="P403" s="31"/>
      <c r="Q403" s="31"/>
    </row>
    <row r="404" spans="2:17" ht="12">
      <c r="B404" s="54" t="s">
        <v>731</v>
      </c>
      <c r="C404" s="51">
        <v>601</v>
      </c>
      <c r="D404" s="52">
        <v>102.17</v>
      </c>
      <c r="E404" s="52">
        <v>24</v>
      </c>
      <c r="F404" s="50">
        <v>126.17</v>
      </c>
      <c r="G404" s="50"/>
      <c r="H404" s="53"/>
      <c r="I404" s="129">
        <v>126.17</v>
      </c>
      <c r="J404" s="33">
        <v>6.81</v>
      </c>
      <c r="K404" s="94"/>
      <c r="L404" s="94"/>
      <c r="M404" s="106"/>
      <c r="N404" s="64">
        <v>132.98</v>
      </c>
      <c r="O404" s="136">
        <f>SUM(N404/3.4528)</f>
        <v>38.51367006487488</v>
      </c>
      <c r="P404" s="31"/>
      <c r="Q404" s="31"/>
    </row>
    <row r="405" spans="2:17" ht="12">
      <c r="B405" s="82" t="s">
        <v>626</v>
      </c>
      <c r="C405" s="83">
        <v>734</v>
      </c>
      <c r="D405" s="84">
        <v>124.78</v>
      </c>
      <c r="E405" s="84">
        <v>24</v>
      </c>
      <c r="F405" s="85">
        <v>148.78</v>
      </c>
      <c r="G405" s="85">
        <v>148.78</v>
      </c>
      <c r="H405" s="86">
        <v>41784</v>
      </c>
      <c r="I405" s="87">
        <v>0</v>
      </c>
      <c r="J405" s="85"/>
      <c r="K405" s="85"/>
      <c r="L405" s="85"/>
      <c r="M405" s="113"/>
      <c r="N405" s="113">
        <v>0</v>
      </c>
      <c r="O405" s="90">
        <f>SUM(N405/3.4528)</f>
        <v>0</v>
      </c>
      <c r="P405" s="31"/>
      <c r="Q405" s="31"/>
    </row>
    <row r="406" spans="2:17" ht="12">
      <c r="B406" s="75" t="s">
        <v>215</v>
      </c>
      <c r="C406" s="76">
        <v>748</v>
      </c>
      <c r="D406" s="77">
        <v>127.16</v>
      </c>
      <c r="E406" s="77">
        <v>24</v>
      </c>
      <c r="F406" s="78">
        <v>260.81</v>
      </c>
      <c r="G406" s="78">
        <v>260.81</v>
      </c>
      <c r="H406" s="79">
        <v>41964</v>
      </c>
      <c r="I406" s="80">
        <v>0</v>
      </c>
      <c r="J406" s="78">
        <v>10.19</v>
      </c>
      <c r="K406" s="78"/>
      <c r="L406" s="78"/>
      <c r="M406" s="105"/>
      <c r="N406" s="105">
        <v>0</v>
      </c>
      <c r="O406" s="81">
        <f>SUM(N406/3.4528)</f>
        <v>0</v>
      </c>
      <c r="P406" s="31"/>
      <c r="Q406" s="31"/>
    </row>
    <row r="407" spans="2:17" ht="12">
      <c r="B407" s="102" t="s">
        <v>214</v>
      </c>
      <c r="C407" s="103">
        <v>645</v>
      </c>
      <c r="D407" s="97">
        <v>109.65</v>
      </c>
      <c r="E407" s="97"/>
      <c r="F407" s="101"/>
      <c r="G407" s="101"/>
      <c r="H407" s="104">
        <v>41964</v>
      </c>
      <c r="I407" s="100"/>
      <c r="J407" s="101">
        <v>-10.19</v>
      </c>
      <c r="K407" s="101"/>
      <c r="L407" s="101"/>
      <c r="M407" s="117"/>
      <c r="N407" s="117"/>
      <c r="O407" s="169"/>
      <c r="P407" s="31"/>
      <c r="Q407" s="31"/>
    </row>
    <row r="408" spans="2:17" ht="12">
      <c r="B408" s="32" t="s">
        <v>918</v>
      </c>
      <c r="C408" s="76">
        <v>600</v>
      </c>
      <c r="D408" s="77">
        <v>102</v>
      </c>
      <c r="E408" s="77">
        <v>24</v>
      </c>
      <c r="F408" s="78">
        <v>24</v>
      </c>
      <c r="G408" s="78">
        <v>24</v>
      </c>
      <c r="H408" s="79">
        <v>41754</v>
      </c>
      <c r="I408" s="80">
        <v>0</v>
      </c>
      <c r="J408" s="78"/>
      <c r="K408" s="55">
        <v>24</v>
      </c>
      <c r="L408" s="55">
        <v>0.78</v>
      </c>
      <c r="M408" s="105"/>
      <c r="N408" s="69">
        <v>23.78</v>
      </c>
      <c r="O408" s="126">
        <f>SUM(N408/3.4528)</f>
        <v>6.887164040778499</v>
      </c>
      <c r="P408" s="31"/>
      <c r="Q408" s="31"/>
    </row>
    <row r="409" spans="2:17" ht="12">
      <c r="B409" s="46" t="s">
        <v>918</v>
      </c>
      <c r="C409" s="83"/>
      <c r="D409" s="84"/>
      <c r="E409" s="84"/>
      <c r="F409" s="85"/>
      <c r="G409" s="85"/>
      <c r="H409" s="86">
        <v>41754</v>
      </c>
      <c r="I409" s="87"/>
      <c r="J409" s="85"/>
      <c r="K409" s="40">
        <v>-1</v>
      </c>
      <c r="L409" s="47"/>
      <c r="M409" s="113"/>
      <c r="N409" s="68"/>
      <c r="O409" s="167"/>
      <c r="P409" s="31"/>
      <c r="Q409" s="31"/>
    </row>
    <row r="410" spans="2:17" ht="12">
      <c r="B410" s="102" t="s">
        <v>901</v>
      </c>
      <c r="C410" s="103">
        <v>600</v>
      </c>
      <c r="D410" s="97">
        <v>102</v>
      </c>
      <c r="E410" s="97">
        <v>24</v>
      </c>
      <c r="F410" s="101">
        <v>126</v>
      </c>
      <c r="G410" s="101">
        <v>126.08</v>
      </c>
      <c r="H410" s="111">
        <v>41822</v>
      </c>
      <c r="I410" s="101">
        <v>0.08</v>
      </c>
      <c r="J410" s="101">
        <v>0.08</v>
      </c>
      <c r="K410" s="101"/>
      <c r="L410" s="101"/>
      <c r="M410" s="101"/>
      <c r="N410" s="119">
        <v>0</v>
      </c>
      <c r="O410" s="90">
        <f>SUM(N410/3.4528)</f>
        <v>0</v>
      </c>
      <c r="P410" s="31"/>
      <c r="Q410" s="31"/>
    </row>
    <row r="411" spans="1:17" ht="12">
      <c r="A411" s="73"/>
      <c r="B411" s="75" t="s">
        <v>859</v>
      </c>
      <c r="C411" s="76">
        <v>604</v>
      </c>
      <c r="D411" s="77">
        <v>102.68</v>
      </c>
      <c r="E411" s="77">
        <v>24</v>
      </c>
      <c r="F411" s="78">
        <v>126.68</v>
      </c>
      <c r="G411" s="78">
        <v>125.66</v>
      </c>
      <c r="H411" s="79">
        <v>41789</v>
      </c>
      <c r="I411" s="80">
        <v>1.02</v>
      </c>
      <c r="J411" s="78"/>
      <c r="K411" s="78">
        <v>-1.02</v>
      </c>
      <c r="L411" s="78"/>
      <c r="M411" s="105"/>
      <c r="N411" s="105">
        <v>0</v>
      </c>
      <c r="O411" s="81">
        <f>SUM(N411/3.4528)</f>
        <v>0</v>
      </c>
      <c r="P411" s="31"/>
      <c r="Q411" s="31"/>
    </row>
    <row r="412" spans="1:17" ht="12">
      <c r="A412" s="73"/>
      <c r="B412" s="82" t="s">
        <v>859</v>
      </c>
      <c r="C412" s="83"/>
      <c r="D412" s="84"/>
      <c r="E412" s="84"/>
      <c r="F412" s="85"/>
      <c r="G412" s="85"/>
      <c r="H412" s="86" t="s">
        <v>66</v>
      </c>
      <c r="I412" s="87">
        <v>-1.02</v>
      </c>
      <c r="J412" s="85"/>
      <c r="K412" s="85">
        <v>1.02</v>
      </c>
      <c r="L412" s="85"/>
      <c r="M412" s="113"/>
      <c r="N412" s="113"/>
      <c r="O412" s="169"/>
      <c r="P412" s="31"/>
      <c r="Q412" s="31"/>
    </row>
    <row r="413" spans="2:17" ht="12">
      <c r="B413" s="102" t="s">
        <v>376</v>
      </c>
      <c r="C413" s="103">
        <v>600</v>
      </c>
      <c r="D413" s="97">
        <v>102</v>
      </c>
      <c r="E413" s="97">
        <v>24</v>
      </c>
      <c r="F413" s="101">
        <v>126</v>
      </c>
      <c r="G413" s="101">
        <v>126</v>
      </c>
      <c r="H413" s="111">
        <v>41773</v>
      </c>
      <c r="I413" s="101">
        <v>0</v>
      </c>
      <c r="J413" s="101"/>
      <c r="K413" s="101"/>
      <c r="L413" s="101"/>
      <c r="M413" s="101"/>
      <c r="N413" s="119">
        <v>0</v>
      </c>
      <c r="O413" s="90">
        <f>SUM(N413/3.4528)</f>
        <v>0</v>
      </c>
      <c r="P413" s="31"/>
      <c r="Q413" s="31"/>
    </row>
    <row r="414" spans="2:17" ht="12">
      <c r="B414" s="57" t="s">
        <v>266</v>
      </c>
      <c r="C414" s="76">
        <v>600</v>
      </c>
      <c r="D414" s="77">
        <v>102</v>
      </c>
      <c r="E414" s="77">
        <v>24</v>
      </c>
      <c r="F414" s="78">
        <v>126</v>
      </c>
      <c r="G414" s="78">
        <v>129.29</v>
      </c>
      <c r="H414" s="79">
        <v>41955</v>
      </c>
      <c r="I414" s="67">
        <v>-3.29</v>
      </c>
      <c r="J414" s="78">
        <v>4.99</v>
      </c>
      <c r="K414" s="78">
        <v>218.92</v>
      </c>
      <c r="L414" s="78">
        <v>6.8</v>
      </c>
      <c r="M414" s="105"/>
      <c r="N414" s="114">
        <v>-3.29</v>
      </c>
      <c r="O414" s="164">
        <f>SUM(M404+N414/3.4529)</f>
        <v>-0.9528222653421762</v>
      </c>
      <c r="P414" s="31"/>
      <c r="Q414" s="31"/>
    </row>
    <row r="415" spans="2:17" ht="12">
      <c r="B415" s="60" t="s">
        <v>266</v>
      </c>
      <c r="C415" s="83"/>
      <c r="D415" s="84"/>
      <c r="E415" s="84"/>
      <c r="F415" s="85"/>
      <c r="G415" s="85"/>
      <c r="H415" s="86">
        <v>41955</v>
      </c>
      <c r="I415" s="62"/>
      <c r="J415" s="85">
        <v>-4.99</v>
      </c>
      <c r="K415" s="85">
        <v>-218.92</v>
      </c>
      <c r="L415" s="85">
        <v>-6.8</v>
      </c>
      <c r="M415" s="113"/>
      <c r="N415" s="116"/>
      <c r="O415" s="165"/>
      <c r="P415" s="31"/>
      <c r="Q415" s="31"/>
    </row>
    <row r="416" spans="2:17" ht="12">
      <c r="B416" s="102" t="s">
        <v>423</v>
      </c>
      <c r="C416" s="103">
        <v>580</v>
      </c>
      <c r="D416" s="97">
        <v>98.6</v>
      </c>
      <c r="E416" s="97">
        <v>24</v>
      </c>
      <c r="F416" s="101">
        <v>122.6</v>
      </c>
      <c r="G416" s="101">
        <v>122.6</v>
      </c>
      <c r="H416" s="104">
        <v>41816</v>
      </c>
      <c r="I416" s="100">
        <v>0</v>
      </c>
      <c r="J416" s="101"/>
      <c r="K416" s="101"/>
      <c r="L416" s="101"/>
      <c r="M416" s="117"/>
      <c r="N416" s="119">
        <v>0</v>
      </c>
      <c r="O416" s="90">
        <f>SUM(N416/3.4528)</f>
        <v>0</v>
      </c>
      <c r="P416" s="31"/>
      <c r="Q416" s="31"/>
    </row>
    <row r="417" spans="2:17" ht="12">
      <c r="B417" s="91" t="s">
        <v>422</v>
      </c>
      <c r="C417" s="92">
        <v>840</v>
      </c>
      <c r="D417" s="93">
        <v>142.8</v>
      </c>
      <c r="E417" s="93">
        <v>24</v>
      </c>
      <c r="F417" s="94">
        <v>166.8</v>
      </c>
      <c r="G417" s="94">
        <v>166.8</v>
      </c>
      <c r="H417" s="95">
        <v>41816</v>
      </c>
      <c r="I417" s="96">
        <v>0</v>
      </c>
      <c r="J417" s="94"/>
      <c r="K417" s="94"/>
      <c r="L417" s="94"/>
      <c r="M417" s="106"/>
      <c r="N417" s="90">
        <v>0</v>
      </c>
      <c r="O417" s="90">
        <f>SUM(N417/3.4528)</f>
        <v>0</v>
      </c>
      <c r="P417" s="31"/>
      <c r="Q417" s="31"/>
    </row>
    <row r="418" spans="2:17" ht="12">
      <c r="B418" s="112" t="s">
        <v>344</v>
      </c>
      <c r="C418" s="103">
        <v>790</v>
      </c>
      <c r="D418" s="97">
        <v>134.3</v>
      </c>
      <c r="E418" s="97">
        <v>24</v>
      </c>
      <c r="F418" s="101">
        <v>158.3</v>
      </c>
      <c r="G418" s="101">
        <v>160</v>
      </c>
      <c r="H418" s="111">
        <v>41828</v>
      </c>
      <c r="I418" s="36">
        <v>-1.7</v>
      </c>
      <c r="J418" s="45">
        <v>0.38</v>
      </c>
      <c r="K418" s="36">
        <v>-0.3</v>
      </c>
      <c r="L418" s="101"/>
      <c r="M418" s="101"/>
      <c r="N418" s="123">
        <v>-1.62</v>
      </c>
      <c r="O418" s="66">
        <f>SUM(N418/3.4528)</f>
        <v>-0.4691844300278036</v>
      </c>
      <c r="P418" s="31"/>
      <c r="Q418" s="31"/>
    </row>
    <row r="419" spans="1:17" ht="12">
      <c r="A419" s="73"/>
      <c r="B419" s="75" t="s">
        <v>623</v>
      </c>
      <c r="C419" s="76">
        <v>760</v>
      </c>
      <c r="D419" s="77">
        <v>129.2</v>
      </c>
      <c r="E419" s="77">
        <v>24</v>
      </c>
      <c r="F419" s="78">
        <v>153.2</v>
      </c>
      <c r="G419" s="78">
        <v>153.2</v>
      </c>
      <c r="H419" s="79">
        <v>41746</v>
      </c>
      <c r="I419" s="80">
        <v>0</v>
      </c>
      <c r="J419" s="78"/>
      <c r="K419" s="78"/>
      <c r="L419" s="78">
        <v>4.46</v>
      </c>
      <c r="M419" s="105"/>
      <c r="N419" s="105">
        <v>0</v>
      </c>
      <c r="O419" s="81">
        <f>SUM(N419/3.4528)</f>
        <v>0</v>
      </c>
      <c r="P419" s="31"/>
      <c r="Q419" s="31"/>
    </row>
    <row r="420" spans="1:17" ht="12">
      <c r="A420" s="73"/>
      <c r="B420" s="82" t="s">
        <v>623</v>
      </c>
      <c r="C420" s="83"/>
      <c r="D420" s="84"/>
      <c r="E420" s="84"/>
      <c r="F420" s="85"/>
      <c r="G420" s="85"/>
      <c r="H420" s="86">
        <v>41746</v>
      </c>
      <c r="I420" s="87"/>
      <c r="J420" s="85"/>
      <c r="K420" s="85"/>
      <c r="L420" s="85">
        <v>-4.46</v>
      </c>
      <c r="M420" s="113"/>
      <c r="N420" s="113"/>
      <c r="O420" s="169"/>
      <c r="P420" s="31"/>
      <c r="Q420" s="31"/>
    </row>
    <row r="421" spans="2:17" ht="12">
      <c r="B421" s="102" t="s">
        <v>184</v>
      </c>
      <c r="C421" s="103">
        <v>730</v>
      </c>
      <c r="D421" s="97">
        <v>124.1</v>
      </c>
      <c r="E421" s="97">
        <v>24</v>
      </c>
      <c r="F421" s="101">
        <v>148.1</v>
      </c>
      <c r="G421" s="101">
        <v>148.1</v>
      </c>
      <c r="H421" s="111">
        <v>41785</v>
      </c>
      <c r="I421" s="101">
        <v>0</v>
      </c>
      <c r="J421" s="101"/>
      <c r="K421" s="101"/>
      <c r="L421" s="101"/>
      <c r="M421" s="101"/>
      <c r="N421" s="119">
        <v>0</v>
      </c>
      <c r="O421" s="90">
        <f>SUM(N421/3.4528)</f>
        <v>0</v>
      </c>
      <c r="P421" s="31"/>
      <c r="Q421" s="31"/>
    </row>
    <row r="422" spans="2:17" ht="12">
      <c r="B422" s="32" t="s">
        <v>585</v>
      </c>
      <c r="C422" s="76">
        <v>695</v>
      </c>
      <c r="D422" s="77">
        <v>118.15</v>
      </c>
      <c r="E422" s="77">
        <v>24</v>
      </c>
      <c r="F422" s="78">
        <v>142.15</v>
      </c>
      <c r="G422" s="78">
        <v>142.15</v>
      </c>
      <c r="H422" s="79">
        <v>41815</v>
      </c>
      <c r="I422" s="80">
        <v>0</v>
      </c>
      <c r="J422" s="78"/>
      <c r="K422" s="55">
        <v>136.01</v>
      </c>
      <c r="L422" s="78">
        <v>7.34</v>
      </c>
      <c r="M422" s="105"/>
      <c r="N422" s="69">
        <v>21.5</v>
      </c>
      <c r="O422" s="126">
        <f>SUM(N422/3.4528)</f>
        <v>6.226830398517146</v>
      </c>
      <c r="P422" s="31"/>
      <c r="Q422" s="31"/>
    </row>
    <row r="423" spans="2:17" ht="12">
      <c r="B423" s="46" t="s">
        <v>585</v>
      </c>
      <c r="C423" s="83"/>
      <c r="D423" s="84"/>
      <c r="E423" s="84"/>
      <c r="F423" s="85"/>
      <c r="G423" s="85"/>
      <c r="H423" s="86">
        <v>41815</v>
      </c>
      <c r="I423" s="87"/>
      <c r="J423" s="85"/>
      <c r="K423" s="40">
        <v>-114.51</v>
      </c>
      <c r="L423" s="85">
        <v>-7.34</v>
      </c>
      <c r="M423" s="113"/>
      <c r="N423" s="68"/>
      <c r="O423" s="167"/>
      <c r="P423" s="31"/>
      <c r="Q423" s="31"/>
    </row>
    <row r="424" spans="2:17" ht="12">
      <c r="B424" s="82" t="s">
        <v>442</v>
      </c>
      <c r="C424" s="83">
        <v>790</v>
      </c>
      <c r="D424" s="84">
        <v>134.3</v>
      </c>
      <c r="E424" s="84">
        <v>24</v>
      </c>
      <c r="F424" s="85">
        <v>158.3</v>
      </c>
      <c r="G424" s="85">
        <v>158.3</v>
      </c>
      <c r="H424" s="86">
        <v>41813</v>
      </c>
      <c r="I424" s="87">
        <v>0</v>
      </c>
      <c r="J424" s="85"/>
      <c r="K424" s="85"/>
      <c r="L424" s="85"/>
      <c r="M424" s="113"/>
      <c r="N424" s="88">
        <v>0</v>
      </c>
      <c r="O424" s="90">
        <f aca="true" t="shared" si="11" ref="O424:O429">SUM(N424/3.4528)</f>
        <v>0</v>
      </c>
      <c r="P424" s="31"/>
      <c r="Q424" s="31"/>
    </row>
    <row r="425" spans="2:21" ht="12">
      <c r="B425" s="102" t="s">
        <v>360</v>
      </c>
      <c r="C425" s="103">
        <v>1050</v>
      </c>
      <c r="D425" s="97">
        <v>178.5</v>
      </c>
      <c r="E425" s="97">
        <v>24</v>
      </c>
      <c r="F425" s="101">
        <v>202.5</v>
      </c>
      <c r="G425" s="101">
        <v>202.5</v>
      </c>
      <c r="H425" s="104">
        <v>41745</v>
      </c>
      <c r="I425" s="100">
        <v>0</v>
      </c>
      <c r="J425" s="101"/>
      <c r="K425" s="101"/>
      <c r="L425" s="101"/>
      <c r="M425" s="117"/>
      <c r="N425" s="119">
        <v>0</v>
      </c>
      <c r="O425" s="90">
        <f t="shared" si="11"/>
        <v>0</v>
      </c>
      <c r="P425" s="31"/>
      <c r="Q425" s="35"/>
      <c r="R425" s="44"/>
      <c r="S425" s="35"/>
      <c r="T425" s="35"/>
      <c r="U425" s="35"/>
    </row>
    <row r="426" spans="2:21" ht="12">
      <c r="B426" s="91" t="s">
        <v>372</v>
      </c>
      <c r="C426" s="92">
        <v>941</v>
      </c>
      <c r="D426" s="93">
        <v>159.97</v>
      </c>
      <c r="E426" s="93">
        <v>24</v>
      </c>
      <c r="F426" s="94">
        <v>81.97</v>
      </c>
      <c r="G426" s="94">
        <v>81.97</v>
      </c>
      <c r="H426" s="95">
        <v>41743</v>
      </c>
      <c r="I426" s="96">
        <v>0</v>
      </c>
      <c r="J426" s="94"/>
      <c r="K426" s="94"/>
      <c r="L426" s="94"/>
      <c r="M426" s="106"/>
      <c r="N426" s="90">
        <v>0</v>
      </c>
      <c r="O426" s="90">
        <f t="shared" si="11"/>
        <v>0</v>
      </c>
      <c r="P426" s="31"/>
      <c r="Q426" s="35"/>
      <c r="R426" s="44"/>
      <c r="S426" s="35"/>
      <c r="T426" s="35"/>
      <c r="U426" s="35"/>
    </row>
    <row r="427" spans="2:17" ht="12">
      <c r="B427" s="102" t="s">
        <v>879</v>
      </c>
      <c r="C427" s="103">
        <v>605</v>
      </c>
      <c r="D427" s="97">
        <v>102.85</v>
      </c>
      <c r="E427" s="97">
        <v>24</v>
      </c>
      <c r="F427" s="101">
        <v>126.85</v>
      </c>
      <c r="G427" s="101">
        <v>126.85</v>
      </c>
      <c r="H427" s="104">
        <v>41778</v>
      </c>
      <c r="I427" s="100">
        <v>0</v>
      </c>
      <c r="J427" s="101"/>
      <c r="K427" s="101"/>
      <c r="L427" s="101"/>
      <c r="M427" s="117"/>
      <c r="N427" s="119">
        <v>0</v>
      </c>
      <c r="O427" s="90">
        <f t="shared" si="11"/>
        <v>0</v>
      </c>
      <c r="P427" s="31"/>
      <c r="Q427" s="31"/>
    </row>
    <row r="428" spans="2:17" ht="12">
      <c r="B428" s="75" t="s">
        <v>878</v>
      </c>
      <c r="C428" s="76">
        <v>564</v>
      </c>
      <c r="D428" s="77">
        <v>95.88</v>
      </c>
      <c r="E428" s="77">
        <v>24</v>
      </c>
      <c r="F428" s="78">
        <v>119.88</v>
      </c>
      <c r="G428" s="78">
        <v>119.88</v>
      </c>
      <c r="H428" s="79">
        <v>41725</v>
      </c>
      <c r="I428" s="80">
        <v>0</v>
      </c>
      <c r="J428" s="78"/>
      <c r="K428" s="78"/>
      <c r="L428" s="78"/>
      <c r="M428" s="105"/>
      <c r="N428" s="81">
        <v>0</v>
      </c>
      <c r="O428" s="90">
        <f t="shared" si="11"/>
        <v>0</v>
      </c>
      <c r="P428" s="31"/>
      <c r="Q428" s="31"/>
    </row>
    <row r="429" spans="2:17" ht="12">
      <c r="B429" s="32" t="s">
        <v>356</v>
      </c>
      <c r="C429" s="76">
        <v>573</v>
      </c>
      <c r="D429" s="77">
        <v>97.41</v>
      </c>
      <c r="E429" s="77">
        <v>24</v>
      </c>
      <c r="F429" s="78">
        <v>121.41</v>
      </c>
      <c r="G429" s="78">
        <v>120.15</v>
      </c>
      <c r="H429" s="79">
        <v>41864</v>
      </c>
      <c r="I429" s="80">
        <v>1.26</v>
      </c>
      <c r="J429" s="55">
        <v>1.55</v>
      </c>
      <c r="K429" s="78">
        <v>-1.26</v>
      </c>
      <c r="L429" s="78"/>
      <c r="M429" s="105"/>
      <c r="N429" s="69">
        <v>1.55</v>
      </c>
      <c r="O429" s="126">
        <f t="shared" si="11"/>
        <v>0.44891102873030586</v>
      </c>
      <c r="P429" s="31"/>
      <c r="Q429" s="31"/>
    </row>
    <row r="430" spans="2:17" ht="12">
      <c r="B430" s="46" t="s">
        <v>356</v>
      </c>
      <c r="C430" s="83"/>
      <c r="D430" s="84"/>
      <c r="E430" s="84"/>
      <c r="F430" s="85"/>
      <c r="G430" s="85"/>
      <c r="H430" s="86" t="s">
        <v>66</v>
      </c>
      <c r="I430" s="87">
        <v>-1.26</v>
      </c>
      <c r="J430" s="47"/>
      <c r="K430" s="85">
        <v>1.26</v>
      </c>
      <c r="L430" s="85"/>
      <c r="M430" s="113"/>
      <c r="N430" s="68"/>
      <c r="O430" s="167"/>
      <c r="P430" s="31"/>
      <c r="Q430" s="31"/>
    </row>
    <row r="431" spans="2:17" ht="12">
      <c r="B431" s="46" t="s">
        <v>293</v>
      </c>
      <c r="C431" s="83">
        <v>616</v>
      </c>
      <c r="D431" s="84">
        <v>104.72</v>
      </c>
      <c r="E431" s="84">
        <v>24</v>
      </c>
      <c r="F431" s="85">
        <v>128.72</v>
      </c>
      <c r="G431" s="85">
        <v>128.72</v>
      </c>
      <c r="H431" s="86">
        <v>41835</v>
      </c>
      <c r="I431" s="87">
        <v>0</v>
      </c>
      <c r="J431" s="47">
        <v>0.58</v>
      </c>
      <c r="K431" s="85"/>
      <c r="L431" s="85"/>
      <c r="M431" s="113"/>
      <c r="N431" s="128">
        <v>0.58</v>
      </c>
      <c r="O431" s="126">
        <f>SUM(N431/3.4528)</f>
        <v>0.1679796107506951</v>
      </c>
      <c r="P431" s="31"/>
      <c r="Q431" s="31"/>
    </row>
    <row r="432" spans="2:17" ht="12">
      <c r="B432" s="32" t="s">
        <v>274</v>
      </c>
      <c r="C432" s="27">
        <v>634</v>
      </c>
      <c r="D432" s="29">
        <v>131.78</v>
      </c>
      <c r="E432" s="28"/>
      <c r="F432" s="29">
        <v>131.78</v>
      </c>
      <c r="G432" s="29"/>
      <c r="H432" s="30"/>
      <c r="I432" s="127">
        <v>131.78</v>
      </c>
      <c r="J432" s="55">
        <v>14.43</v>
      </c>
      <c r="K432" s="55">
        <v>198.32</v>
      </c>
      <c r="L432" s="55">
        <v>7.12</v>
      </c>
      <c r="M432" s="78"/>
      <c r="N432" s="127">
        <v>720.22</v>
      </c>
      <c r="O432" s="126">
        <f>SUM(N432/3.4528)</f>
        <v>208.59012974976832</v>
      </c>
      <c r="P432" s="31"/>
      <c r="Q432" s="31"/>
    </row>
    <row r="433" spans="2:17" ht="12">
      <c r="B433" s="46" t="s">
        <v>926</v>
      </c>
      <c r="C433" s="37">
        <v>655</v>
      </c>
      <c r="D433" s="39">
        <v>135.35</v>
      </c>
      <c r="E433" s="38"/>
      <c r="F433" s="39">
        <v>135.35</v>
      </c>
      <c r="G433" s="39"/>
      <c r="H433" s="48"/>
      <c r="I433" s="130">
        <v>135.35</v>
      </c>
      <c r="J433" s="47"/>
      <c r="K433" s="47">
        <v>225.91</v>
      </c>
      <c r="L433" s="47">
        <v>7.31</v>
      </c>
      <c r="M433" s="113"/>
      <c r="N433" s="47"/>
      <c r="O433" s="128"/>
      <c r="P433" s="31"/>
      <c r="Q433" s="31"/>
    </row>
    <row r="434" spans="2:17" ht="12">
      <c r="B434" s="32" t="s">
        <v>493</v>
      </c>
      <c r="C434" s="27">
        <v>630</v>
      </c>
      <c r="D434" s="28">
        <v>107.1</v>
      </c>
      <c r="E434" s="28">
        <v>24</v>
      </c>
      <c r="F434" s="29">
        <v>131.1</v>
      </c>
      <c r="G434" s="29"/>
      <c r="H434" s="30"/>
      <c r="I434" s="127">
        <v>131.1</v>
      </c>
      <c r="J434" s="55">
        <v>6.81</v>
      </c>
      <c r="K434" s="78">
        <v>-4.99</v>
      </c>
      <c r="L434" s="78"/>
      <c r="M434" s="105"/>
      <c r="N434" s="69">
        <v>132.92</v>
      </c>
      <c r="O434" s="74">
        <f>SUM(N434/3.4528)</f>
        <v>38.49629286376274</v>
      </c>
      <c r="P434" s="31"/>
      <c r="Q434" s="31"/>
    </row>
    <row r="435" spans="2:17" ht="12">
      <c r="B435" s="46" t="s">
        <v>493</v>
      </c>
      <c r="C435" s="37"/>
      <c r="D435" s="38"/>
      <c r="E435" s="38"/>
      <c r="F435" s="39"/>
      <c r="G435" s="39"/>
      <c r="H435" s="86" t="s">
        <v>66</v>
      </c>
      <c r="I435" s="62">
        <v>-4.99</v>
      </c>
      <c r="J435" s="47"/>
      <c r="K435" s="85">
        <v>4.99</v>
      </c>
      <c r="L435" s="85"/>
      <c r="M435" s="113"/>
      <c r="N435" s="68"/>
      <c r="O435" s="167"/>
      <c r="P435" s="31"/>
      <c r="Q435" s="31"/>
    </row>
    <row r="436" spans="2:17" ht="12">
      <c r="B436" s="75" t="s">
        <v>245</v>
      </c>
      <c r="C436" s="76">
        <v>624</v>
      </c>
      <c r="D436" s="77">
        <v>106.08</v>
      </c>
      <c r="E436" s="77">
        <v>24</v>
      </c>
      <c r="F436" s="78">
        <v>130.08</v>
      </c>
      <c r="G436" s="78">
        <v>130.08</v>
      </c>
      <c r="H436" s="79">
        <v>41815</v>
      </c>
      <c r="I436" s="96">
        <v>0</v>
      </c>
      <c r="J436" s="94"/>
      <c r="K436" s="94"/>
      <c r="L436" s="94"/>
      <c r="M436" s="106"/>
      <c r="N436" s="90">
        <v>0</v>
      </c>
      <c r="O436" s="90">
        <f>SUM(N436/3.4528)</f>
        <v>0</v>
      </c>
      <c r="P436" s="31"/>
      <c r="Q436" s="31"/>
    </row>
    <row r="437" spans="2:17" ht="12">
      <c r="B437" s="32" t="s">
        <v>495</v>
      </c>
      <c r="C437" s="27">
        <v>666</v>
      </c>
      <c r="D437" s="28">
        <v>113.22</v>
      </c>
      <c r="E437" s="28">
        <v>24</v>
      </c>
      <c r="F437" s="29">
        <v>137.22</v>
      </c>
      <c r="G437" s="29"/>
      <c r="H437" s="30"/>
      <c r="I437" s="127">
        <v>137.22</v>
      </c>
      <c r="J437" s="55">
        <v>7.41</v>
      </c>
      <c r="K437" s="58">
        <v>-0.12</v>
      </c>
      <c r="L437" s="78"/>
      <c r="M437" s="105"/>
      <c r="N437" s="69">
        <v>144.51</v>
      </c>
      <c r="O437" s="136">
        <f>SUM(N437/3.4528)</f>
        <v>41.85298887859129</v>
      </c>
      <c r="P437" s="31"/>
      <c r="Q437" s="31"/>
    </row>
    <row r="438" spans="2:17" ht="12">
      <c r="B438" s="32" t="s">
        <v>536</v>
      </c>
      <c r="C438" s="76">
        <v>628</v>
      </c>
      <c r="D438" s="77">
        <v>106.76</v>
      </c>
      <c r="E438" s="77">
        <v>24</v>
      </c>
      <c r="F438" s="78">
        <v>130.76</v>
      </c>
      <c r="G438" s="78">
        <v>130.76</v>
      </c>
      <c r="H438" s="79">
        <v>41939</v>
      </c>
      <c r="I438" s="80">
        <v>0</v>
      </c>
      <c r="J438" s="55">
        <v>4.59</v>
      </c>
      <c r="K438" s="78"/>
      <c r="L438" s="78">
        <v>2.43</v>
      </c>
      <c r="M438" s="105"/>
      <c r="N438" s="69">
        <v>4.59</v>
      </c>
      <c r="O438" s="126">
        <f>SUM(N438/3.4528)</f>
        <v>1.3293558850787766</v>
      </c>
      <c r="P438" s="31"/>
      <c r="Q438" s="31"/>
    </row>
    <row r="439" spans="2:17" ht="12">
      <c r="B439" s="46" t="s">
        <v>536</v>
      </c>
      <c r="C439" s="83"/>
      <c r="D439" s="84"/>
      <c r="E439" s="84"/>
      <c r="F439" s="85"/>
      <c r="G439" s="85"/>
      <c r="H439" s="86">
        <v>41939</v>
      </c>
      <c r="I439" s="87"/>
      <c r="J439" s="47"/>
      <c r="K439" s="85"/>
      <c r="L439" s="85">
        <v>-2.43</v>
      </c>
      <c r="M439" s="113"/>
      <c r="N439" s="68"/>
      <c r="O439" s="167"/>
      <c r="P439" s="31"/>
      <c r="Q439" s="31"/>
    </row>
    <row r="440" spans="2:17" ht="12">
      <c r="B440" s="41" t="s">
        <v>325</v>
      </c>
      <c r="C440" s="103">
        <v>675</v>
      </c>
      <c r="D440" s="97">
        <v>114.75</v>
      </c>
      <c r="E440" s="97">
        <v>24</v>
      </c>
      <c r="F440" s="101">
        <v>138.75</v>
      </c>
      <c r="G440" s="101">
        <v>138.75</v>
      </c>
      <c r="H440" s="104">
        <v>41893</v>
      </c>
      <c r="I440" s="100">
        <v>0</v>
      </c>
      <c r="J440" s="45">
        <v>2.96</v>
      </c>
      <c r="K440" s="101">
        <v>138.75</v>
      </c>
      <c r="L440" s="101">
        <v>7.49</v>
      </c>
      <c r="M440" s="137"/>
      <c r="N440" s="132">
        <v>2.96</v>
      </c>
      <c r="O440" s="126">
        <f>SUM(N440/3.4528)</f>
        <v>0.8572752548656163</v>
      </c>
      <c r="P440" s="31"/>
      <c r="Q440" s="31"/>
    </row>
    <row r="441" spans="2:17" ht="12">
      <c r="B441" s="41" t="s">
        <v>325</v>
      </c>
      <c r="C441" s="103"/>
      <c r="D441" s="97"/>
      <c r="E441" s="97"/>
      <c r="F441" s="101"/>
      <c r="G441" s="101"/>
      <c r="H441" s="104">
        <v>41893</v>
      </c>
      <c r="I441" s="87"/>
      <c r="J441" s="47"/>
      <c r="K441" s="85">
        <v>-138.75</v>
      </c>
      <c r="L441" s="85">
        <v>-7.49</v>
      </c>
      <c r="M441" s="122"/>
      <c r="N441" s="132"/>
      <c r="O441" s="167"/>
      <c r="P441" s="31"/>
      <c r="Q441" s="31"/>
    </row>
    <row r="442" spans="2:17" ht="12">
      <c r="B442" s="75" t="s">
        <v>537</v>
      </c>
      <c r="C442" s="76">
        <v>624</v>
      </c>
      <c r="D442" s="77">
        <v>106.08</v>
      </c>
      <c r="E442" s="77">
        <v>24</v>
      </c>
      <c r="F442" s="78">
        <v>130.08</v>
      </c>
      <c r="G442" s="78">
        <v>130.08</v>
      </c>
      <c r="H442" s="79">
        <v>41713</v>
      </c>
      <c r="I442" s="80">
        <v>0</v>
      </c>
      <c r="J442" s="78"/>
      <c r="K442" s="78">
        <v>0.08</v>
      </c>
      <c r="L442" s="78">
        <v>0.82</v>
      </c>
      <c r="M442" s="105"/>
      <c r="N442" s="105">
        <v>0</v>
      </c>
      <c r="O442" s="81">
        <f>SUM(N442/3.4528)</f>
        <v>0</v>
      </c>
      <c r="P442" s="31"/>
      <c r="Q442" s="31"/>
    </row>
    <row r="443" spans="2:17" ht="12">
      <c r="B443" s="82" t="s">
        <v>537</v>
      </c>
      <c r="C443" s="83"/>
      <c r="D443" s="84"/>
      <c r="E443" s="84"/>
      <c r="F443" s="85"/>
      <c r="G443" s="85"/>
      <c r="H443" s="86">
        <v>41713</v>
      </c>
      <c r="I443" s="87"/>
      <c r="J443" s="85"/>
      <c r="K443" s="85">
        <v>-0.08</v>
      </c>
      <c r="L443" s="85">
        <v>-0.82</v>
      </c>
      <c r="M443" s="113"/>
      <c r="N443" s="113"/>
      <c r="O443" s="169"/>
      <c r="P443" s="31"/>
      <c r="Q443" s="31"/>
    </row>
    <row r="444" spans="2:17" ht="12">
      <c r="B444" s="102" t="s">
        <v>123</v>
      </c>
      <c r="C444" s="103">
        <v>684</v>
      </c>
      <c r="D444" s="97">
        <v>116.28</v>
      </c>
      <c r="E444" s="97">
        <v>24</v>
      </c>
      <c r="F444" s="101">
        <v>140.28</v>
      </c>
      <c r="G444" s="101">
        <v>140.28</v>
      </c>
      <c r="H444" s="104">
        <v>41778</v>
      </c>
      <c r="I444" s="87">
        <v>0</v>
      </c>
      <c r="J444" s="85"/>
      <c r="K444" s="85"/>
      <c r="L444" s="85"/>
      <c r="M444" s="113"/>
      <c r="N444" s="88">
        <v>0</v>
      </c>
      <c r="O444" s="90">
        <f>SUM(N444/3.4528)</f>
        <v>0</v>
      </c>
      <c r="P444" s="31"/>
      <c r="Q444" s="31"/>
    </row>
    <row r="445" spans="2:17" ht="12">
      <c r="B445" s="32" t="s">
        <v>831</v>
      </c>
      <c r="C445" s="76">
        <v>620</v>
      </c>
      <c r="D445" s="77">
        <v>105.4</v>
      </c>
      <c r="E445" s="77">
        <v>24</v>
      </c>
      <c r="F445" s="78">
        <v>129.4</v>
      </c>
      <c r="G445" s="78">
        <v>126</v>
      </c>
      <c r="H445" s="79">
        <v>41685</v>
      </c>
      <c r="I445" s="127">
        <v>3.4</v>
      </c>
      <c r="J445" s="78"/>
      <c r="K445" s="78">
        <v>125.17</v>
      </c>
      <c r="L445" s="78">
        <v>6.99</v>
      </c>
      <c r="M445" s="121"/>
      <c r="N445" s="69">
        <v>3.4</v>
      </c>
      <c r="O445" s="126">
        <f>SUM(N445/3.4528)</f>
        <v>0.9847080630213161</v>
      </c>
      <c r="P445" s="31"/>
      <c r="Q445" s="31"/>
    </row>
    <row r="446" spans="2:17" ht="12">
      <c r="B446" s="46" t="s">
        <v>831</v>
      </c>
      <c r="C446" s="83"/>
      <c r="D446" s="84"/>
      <c r="E446" s="84"/>
      <c r="F446" s="85"/>
      <c r="G446" s="85"/>
      <c r="H446" s="86">
        <v>41685</v>
      </c>
      <c r="I446" s="130"/>
      <c r="J446" s="85"/>
      <c r="K446" s="85">
        <v>-125.17</v>
      </c>
      <c r="L446" s="85">
        <v>-6.99</v>
      </c>
      <c r="M446" s="122"/>
      <c r="N446" s="68"/>
      <c r="O446" s="167"/>
      <c r="P446" s="31"/>
      <c r="Q446" s="31"/>
    </row>
    <row r="447" spans="2:17" ht="12">
      <c r="B447" s="102" t="s">
        <v>644</v>
      </c>
      <c r="C447" s="103">
        <v>690</v>
      </c>
      <c r="D447" s="77">
        <f>SUM(C447*0.17)</f>
        <v>117.30000000000001</v>
      </c>
      <c r="E447" s="77">
        <v>24</v>
      </c>
      <c r="F447" s="78">
        <f>SUM(D447:E447)</f>
        <v>141.3</v>
      </c>
      <c r="G447" s="78">
        <v>141.3</v>
      </c>
      <c r="H447" s="79">
        <v>41756</v>
      </c>
      <c r="I447" s="100">
        <v>0</v>
      </c>
      <c r="J447" s="101"/>
      <c r="K447" s="101">
        <v>-1.19</v>
      </c>
      <c r="L447" s="101"/>
      <c r="M447" s="101"/>
      <c r="N447" s="119">
        <v>0</v>
      </c>
      <c r="O447" s="81">
        <f>SUM(N447/3.4528)</f>
        <v>0</v>
      </c>
      <c r="P447" s="31"/>
      <c r="Q447" s="31"/>
    </row>
    <row r="448" spans="2:17" ht="12">
      <c r="B448" s="102" t="s">
        <v>644</v>
      </c>
      <c r="C448" s="103"/>
      <c r="D448" s="84"/>
      <c r="E448" s="84"/>
      <c r="F448" s="85"/>
      <c r="G448" s="85"/>
      <c r="H448" s="113" t="s">
        <v>964</v>
      </c>
      <c r="I448" s="100"/>
      <c r="J448" s="101"/>
      <c r="K448" s="101">
        <v>1.19</v>
      </c>
      <c r="L448" s="101"/>
      <c r="M448" s="101"/>
      <c r="N448" s="119"/>
      <c r="O448" s="169"/>
      <c r="P448" s="31"/>
      <c r="Q448" s="31"/>
    </row>
    <row r="449" spans="2:17" ht="12">
      <c r="B449" s="91" t="s">
        <v>74</v>
      </c>
      <c r="C449" s="92">
        <v>610</v>
      </c>
      <c r="D449" s="93">
        <v>103.7</v>
      </c>
      <c r="E449" s="93">
        <v>24</v>
      </c>
      <c r="F449" s="94">
        <v>127.7</v>
      </c>
      <c r="G449" s="94">
        <v>127.7</v>
      </c>
      <c r="H449" s="95">
        <v>41808</v>
      </c>
      <c r="I449" s="96">
        <v>0</v>
      </c>
      <c r="J449" s="94"/>
      <c r="K449" s="94"/>
      <c r="L449" s="94"/>
      <c r="M449" s="106"/>
      <c r="N449" s="90">
        <v>0</v>
      </c>
      <c r="O449" s="90">
        <f aca="true" t="shared" si="12" ref="O449:O455">SUM(N449/3.4528)</f>
        <v>0</v>
      </c>
      <c r="P449" s="31"/>
      <c r="Q449" s="31"/>
    </row>
    <row r="450" spans="2:17" ht="12">
      <c r="B450" s="102" t="s">
        <v>718</v>
      </c>
      <c r="C450" s="103">
        <v>673</v>
      </c>
      <c r="D450" s="97">
        <v>114.41</v>
      </c>
      <c r="E450" s="97">
        <v>24</v>
      </c>
      <c r="F450" s="101">
        <v>138.41</v>
      </c>
      <c r="G450" s="101">
        <v>138.41</v>
      </c>
      <c r="H450" s="104">
        <v>41772</v>
      </c>
      <c r="I450" s="87">
        <v>0</v>
      </c>
      <c r="J450" s="85"/>
      <c r="K450" s="85"/>
      <c r="L450" s="85"/>
      <c r="M450" s="113"/>
      <c r="N450" s="88">
        <v>0</v>
      </c>
      <c r="O450" s="90">
        <f t="shared" si="12"/>
        <v>0</v>
      </c>
      <c r="P450" s="31"/>
      <c r="Q450" s="31"/>
    </row>
    <row r="451" spans="2:17" ht="12">
      <c r="B451" s="65" t="s">
        <v>830</v>
      </c>
      <c r="C451" s="92">
        <v>600</v>
      </c>
      <c r="D451" s="93">
        <v>102</v>
      </c>
      <c r="E451" s="93">
        <v>24</v>
      </c>
      <c r="F451" s="94">
        <v>126</v>
      </c>
      <c r="G451" s="94">
        <v>130</v>
      </c>
      <c r="H451" s="95">
        <v>41705</v>
      </c>
      <c r="I451" s="120">
        <v>-4</v>
      </c>
      <c r="J451" s="94"/>
      <c r="K451" s="49">
        <v>-0.66</v>
      </c>
      <c r="L451" s="94"/>
      <c r="M451" s="106"/>
      <c r="N451" s="125">
        <v>-4.66</v>
      </c>
      <c r="O451" s="66">
        <f t="shared" si="12"/>
        <v>-1.3496292863762744</v>
      </c>
      <c r="P451" s="31"/>
      <c r="Q451" s="31"/>
    </row>
    <row r="452" spans="2:17" ht="12">
      <c r="B452" s="82" t="s">
        <v>124</v>
      </c>
      <c r="C452" s="83">
        <v>635</v>
      </c>
      <c r="D452" s="84">
        <v>107.95</v>
      </c>
      <c r="E452" s="84">
        <v>24</v>
      </c>
      <c r="F452" s="85">
        <v>131.95</v>
      </c>
      <c r="G452" s="85">
        <v>131.95</v>
      </c>
      <c r="H452" s="86">
        <v>41820</v>
      </c>
      <c r="I452" s="87">
        <v>0</v>
      </c>
      <c r="J452" s="85"/>
      <c r="K452" s="85"/>
      <c r="L452" s="85"/>
      <c r="M452" s="113"/>
      <c r="N452" s="88">
        <v>0</v>
      </c>
      <c r="O452" s="90">
        <f t="shared" si="12"/>
        <v>0</v>
      </c>
      <c r="P452" s="31"/>
      <c r="Q452" s="31"/>
    </row>
    <row r="453" spans="2:17" ht="12">
      <c r="B453" s="112" t="s">
        <v>290</v>
      </c>
      <c r="C453" s="103">
        <v>730</v>
      </c>
      <c r="D453" s="97">
        <v>124.1</v>
      </c>
      <c r="E453" s="97">
        <v>24</v>
      </c>
      <c r="F453" s="101">
        <v>148.1</v>
      </c>
      <c r="G453" s="101">
        <v>150</v>
      </c>
      <c r="H453" s="104">
        <v>41813</v>
      </c>
      <c r="I453" s="118">
        <v>-1.9</v>
      </c>
      <c r="J453" s="101"/>
      <c r="K453" s="36">
        <v>-3.4</v>
      </c>
      <c r="L453" s="101"/>
      <c r="M453" s="101"/>
      <c r="N453" s="123">
        <v>-5.3</v>
      </c>
      <c r="O453" s="66">
        <f t="shared" si="12"/>
        <v>-1.5349860982391104</v>
      </c>
      <c r="P453" s="31"/>
      <c r="Q453" s="31"/>
    </row>
    <row r="454" spans="2:17" ht="12">
      <c r="B454" s="65" t="s">
        <v>119</v>
      </c>
      <c r="C454" s="92">
        <v>780</v>
      </c>
      <c r="D454" s="93">
        <v>132.6</v>
      </c>
      <c r="E454" s="93">
        <v>24</v>
      </c>
      <c r="F454" s="94">
        <v>156.6</v>
      </c>
      <c r="G454" s="94">
        <v>160</v>
      </c>
      <c r="H454" s="95">
        <v>41803</v>
      </c>
      <c r="I454" s="120">
        <v>-3.4</v>
      </c>
      <c r="J454" s="94"/>
      <c r="K454" s="94"/>
      <c r="L454" s="94"/>
      <c r="M454" s="106"/>
      <c r="N454" s="66">
        <v>-3.4</v>
      </c>
      <c r="O454" s="66">
        <f t="shared" si="12"/>
        <v>-0.9847080630213161</v>
      </c>
      <c r="P454" s="31"/>
      <c r="Q454" s="31"/>
    </row>
    <row r="455" spans="2:17" ht="12">
      <c r="B455" s="112" t="s">
        <v>426</v>
      </c>
      <c r="C455" s="103">
        <v>1160</v>
      </c>
      <c r="D455" s="97">
        <v>197.2</v>
      </c>
      <c r="E455" s="97">
        <v>24</v>
      </c>
      <c r="F455" s="101">
        <v>221.2</v>
      </c>
      <c r="G455" s="101">
        <v>228</v>
      </c>
      <c r="H455" s="104">
        <v>41785</v>
      </c>
      <c r="I455" s="118">
        <v>-6.8</v>
      </c>
      <c r="J455" s="101"/>
      <c r="K455" s="36">
        <v>-6.8</v>
      </c>
      <c r="L455" s="101"/>
      <c r="M455" s="101"/>
      <c r="N455" s="123">
        <v>-13.6</v>
      </c>
      <c r="O455" s="66">
        <f t="shared" si="12"/>
        <v>-3.9388322520852643</v>
      </c>
      <c r="P455" s="31"/>
      <c r="Q455" s="31"/>
    </row>
    <row r="456" spans="2:17" ht="12">
      <c r="B456" s="75" t="s">
        <v>384</v>
      </c>
      <c r="C456" s="76">
        <v>550</v>
      </c>
      <c r="D456" s="77">
        <v>93.5</v>
      </c>
      <c r="E456" s="77">
        <v>24</v>
      </c>
      <c r="F456" s="78">
        <v>239.9</v>
      </c>
      <c r="G456" s="78">
        <v>239.9</v>
      </c>
      <c r="H456" s="79">
        <v>41778</v>
      </c>
      <c r="I456" s="80">
        <v>0</v>
      </c>
      <c r="J456" s="78"/>
      <c r="K456" s="78"/>
      <c r="L456" s="78"/>
      <c r="M456" s="105"/>
      <c r="N456" s="81">
        <v>0</v>
      </c>
      <c r="O456" s="81">
        <f>SUM(N456/3.4528)</f>
        <v>0</v>
      </c>
      <c r="P456" s="31"/>
      <c r="Q456" s="31"/>
    </row>
    <row r="457" spans="2:17" ht="12">
      <c r="B457" s="82" t="s">
        <v>385</v>
      </c>
      <c r="C457" s="83">
        <v>720</v>
      </c>
      <c r="D457" s="84">
        <v>122.4</v>
      </c>
      <c r="E457" s="84"/>
      <c r="F457" s="85"/>
      <c r="G457" s="85"/>
      <c r="H457" s="86"/>
      <c r="I457" s="87"/>
      <c r="J457" s="85"/>
      <c r="K457" s="85"/>
      <c r="L457" s="85"/>
      <c r="M457" s="113"/>
      <c r="N457" s="88"/>
      <c r="O457" s="169"/>
      <c r="P457" s="31"/>
      <c r="Q457" s="31"/>
    </row>
    <row r="458" spans="2:17" ht="12">
      <c r="B458" s="41" t="s">
        <v>793</v>
      </c>
      <c r="C458" s="103">
        <v>1120</v>
      </c>
      <c r="D458" s="97">
        <v>190.4</v>
      </c>
      <c r="E458" s="97">
        <v>24</v>
      </c>
      <c r="F458" s="101">
        <v>214.4</v>
      </c>
      <c r="G458" s="101">
        <v>214.4</v>
      </c>
      <c r="H458" s="104">
        <v>41897</v>
      </c>
      <c r="I458" s="100">
        <v>0</v>
      </c>
      <c r="J458" s="45">
        <v>4.82</v>
      </c>
      <c r="K458" s="101"/>
      <c r="L458" s="101">
        <v>1.22</v>
      </c>
      <c r="M458" s="97"/>
      <c r="N458" s="74">
        <v>4.82</v>
      </c>
      <c r="O458" s="126">
        <f>SUM(N458/3.4528)</f>
        <v>1.3959684893419835</v>
      </c>
      <c r="P458" s="31"/>
      <c r="Q458" s="31"/>
    </row>
    <row r="459" spans="2:17" ht="12">
      <c r="B459" s="41" t="s">
        <v>793</v>
      </c>
      <c r="C459" s="103"/>
      <c r="D459" s="97"/>
      <c r="E459" s="97"/>
      <c r="F459" s="101"/>
      <c r="G459" s="101"/>
      <c r="H459" s="104">
        <v>41897</v>
      </c>
      <c r="I459" s="100"/>
      <c r="J459" s="45"/>
      <c r="K459" s="101"/>
      <c r="L459" s="101">
        <v>-1.22</v>
      </c>
      <c r="M459" s="97"/>
      <c r="N459" s="74"/>
      <c r="O459" s="167"/>
      <c r="P459" s="31"/>
      <c r="Q459" s="31"/>
    </row>
    <row r="460" spans="2:17" ht="12">
      <c r="B460" s="75" t="s">
        <v>324</v>
      </c>
      <c r="C460" s="76">
        <v>620</v>
      </c>
      <c r="D460" s="77">
        <v>105.4</v>
      </c>
      <c r="E460" s="77">
        <v>24</v>
      </c>
      <c r="F460" s="78">
        <v>129.4</v>
      </c>
      <c r="G460" s="78"/>
      <c r="H460" s="79" t="s">
        <v>66</v>
      </c>
      <c r="I460" s="80">
        <v>129.4</v>
      </c>
      <c r="J460" s="78"/>
      <c r="K460" s="78">
        <v>-129.4</v>
      </c>
      <c r="L460" s="78"/>
      <c r="M460" s="105"/>
      <c r="N460" s="81">
        <v>0</v>
      </c>
      <c r="O460" s="90">
        <f>SUM(N460/3.4528)</f>
        <v>0</v>
      </c>
      <c r="P460" s="31"/>
      <c r="Q460" s="31"/>
    </row>
    <row r="461" spans="2:17" ht="12">
      <c r="B461" s="32" t="s">
        <v>794</v>
      </c>
      <c r="C461" s="76">
        <v>700</v>
      </c>
      <c r="D461" s="77">
        <v>119</v>
      </c>
      <c r="E461" s="77">
        <v>24</v>
      </c>
      <c r="F461" s="78">
        <v>143</v>
      </c>
      <c r="G461" s="78">
        <v>143</v>
      </c>
      <c r="H461" s="79">
        <v>41897</v>
      </c>
      <c r="I461" s="80">
        <v>0</v>
      </c>
      <c r="J461" s="55">
        <v>3.22</v>
      </c>
      <c r="K461" s="78"/>
      <c r="L461" s="78">
        <v>0.82</v>
      </c>
      <c r="M461" s="105"/>
      <c r="N461" s="69">
        <v>2.66</v>
      </c>
      <c r="O461" s="126">
        <f>SUM(N461/3.4528)</f>
        <v>0.770389249304912</v>
      </c>
      <c r="P461" s="31"/>
      <c r="Q461" s="31"/>
    </row>
    <row r="462" spans="2:17" ht="12">
      <c r="B462" s="46" t="s">
        <v>794</v>
      </c>
      <c r="C462" s="83"/>
      <c r="D462" s="84"/>
      <c r="E462" s="84"/>
      <c r="F462" s="85"/>
      <c r="G462" s="85"/>
      <c r="H462" s="86">
        <v>41897</v>
      </c>
      <c r="I462" s="87"/>
      <c r="J462" s="40">
        <v>-0.56</v>
      </c>
      <c r="K462" s="85"/>
      <c r="L462" s="85">
        <v>-0.82</v>
      </c>
      <c r="M462" s="113"/>
      <c r="N462" s="68"/>
      <c r="O462" s="167"/>
      <c r="P462" s="31"/>
      <c r="Q462" s="31"/>
    </row>
    <row r="463" spans="2:17" ht="12">
      <c r="B463" s="41" t="s">
        <v>586</v>
      </c>
      <c r="C463" s="103">
        <v>620</v>
      </c>
      <c r="D463" s="97">
        <v>105.4</v>
      </c>
      <c r="E463" s="97">
        <v>24</v>
      </c>
      <c r="F463" s="101">
        <v>234.8</v>
      </c>
      <c r="G463" s="101">
        <v>234.8</v>
      </c>
      <c r="H463" s="104">
        <v>41834</v>
      </c>
      <c r="I463" s="100">
        <v>0</v>
      </c>
      <c r="J463" s="45">
        <v>0.99</v>
      </c>
      <c r="K463" s="101"/>
      <c r="L463" s="45">
        <v>14.81</v>
      </c>
      <c r="M463" s="117"/>
      <c r="N463" s="132">
        <v>14.8</v>
      </c>
      <c r="O463" s="126">
        <f>SUM(N463/3.4528)</f>
        <v>4.286376274328082</v>
      </c>
      <c r="P463" s="31"/>
      <c r="Q463" s="31"/>
    </row>
    <row r="464" spans="2:17" ht="12">
      <c r="B464" s="41" t="s">
        <v>587</v>
      </c>
      <c r="C464" s="103">
        <v>620</v>
      </c>
      <c r="D464" s="97">
        <v>105.4</v>
      </c>
      <c r="E464" s="97"/>
      <c r="F464" s="101"/>
      <c r="G464" s="101"/>
      <c r="H464" s="104">
        <v>41834</v>
      </c>
      <c r="I464" s="100"/>
      <c r="J464" s="45"/>
      <c r="K464" s="101"/>
      <c r="L464" s="36">
        <v>-1</v>
      </c>
      <c r="M464" s="117"/>
      <c r="N464" s="132"/>
      <c r="O464" s="167"/>
      <c r="P464" s="31"/>
      <c r="Q464" s="31"/>
    </row>
    <row r="465" spans="2:17" ht="12">
      <c r="B465" s="32" t="s">
        <v>751</v>
      </c>
      <c r="C465" s="76">
        <v>660</v>
      </c>
      <c r="D465" s="77">
        <v>112.2</v>
      </c>
      <c r="E465" s="77">
        <v>24</v>
      </c>
      <c r="F465" s="78">
        <v>235.14</v>
      </c>
      <c r="G465" s="78">
        <v>235.14</v>
      </c>
      <c r="H465" s="79">
        <v>41862</v>
      </c>
      <c r="I465" s="80">
        <v>0</v>
      </c>
      <c r="J465" s="55">
        <v>2.89</v>
      </c>
      <c r="K465" s="78"/>
      <c r="L465" s="78">
        <v>1.76</v>
      </c>
      <c r="M465" s="105"/>
      <c r="N465" s="69">
        <v>2.89</v>
      </c>
      <c r="O465" s="126">
        <f>SUM(N465/3.4528)</f>
        <v>0.8370018535681187</v>
      </c>
      <c r="P465" s="31"/>
      <c r="Q465" s="31"/>
    </row>
    <row r="466" spans="2:17" ht="12">
      <c r="B466" s="46" t="s">
        <v>750</v>
      </c>
      <c r="C466" s="83">
        <v>582</v>
      </c>
      <c r="D466" s="84">
        <v>98.94</v>
      </c>
      <c r="E466" s="84"/>
      <c r="F466" s="85"/>
      <c r="G466" s="85"/>
      <c r="H466" s="86">
        <v>41862</v>
      </c>
      <c r="I466" s="87"/>
      <c r="J466" s="47"/>
      <c r="K466" s="85"/>
      <c r="L466" s="85">
        <v>-1.76</v>
      </c>
      <c r="M466" s="113"/>
      <c r="N466" s="68"/>
      <c r="O466" s="167"/>
      <c r="P466" s="31"/>
      <c r="Q466" s="31"/>
    </row>
    <row r="467" spans="2:17" ht="12">
      <c r="B467" s="102" t="s">
        <v>727</v>
      </c>
      <c r="C467" s="103">
        <v>1200</v>
      </c>
      <c r="D467" s="97">
        <v>204</v>
      </c>
      <c r="E467" s="97">
        <v>24</v>
      </c>
      <c r="F467" s="101">
        <v>228</v>
      </c>
      <c r="G467" s="101">
        <v>228</v>
      </c>
      <c r="H467" s="111">
        <v>41805</v>
      </c>
      <c r="I467" s="101">
        <v>0</v>
      </c>
      <c r="J467" s="101"/>
      <c r="K467" s="101"/>
      <c r="L467" s="101"/>
      <c r="M467" s="137"/>
      <c r="N467" s="81">
        <v>0</v>
      </c>
      <c r="O467" s="90">
        <f>SUM(N467/3.4528)</f>
        <v>0</v>
      </c>
      <c r="P467" s="31"/>
      <c r="Q467" s="31"/>
    </row>
    <row r="468" spans="2:17" ht="12">
      <c r="B468" s="75" t="s">
        <v>524</v>
      </c>
      <c r="C468" s="76">
        <v>1200</v>
      </c>
      <c r="D468" s="77">
        <v>204</v>
      </c>
      <c r="E468" s="77">
        <v>24</v>
      </c>
      <c r="F468" s="78">
        <v>228</v>
      </c>
      <c r="G468" s="78">
        <v>228</v>
      </c>
      <c r="H468" s="79">
        <v>41809</v>
      </c>
      <c r="I468" s="80">
        <v>228</v>
      </c>
      <c r="J468" s="78"/>
      <c r="K468" s="78"/>
      <c r="L468" s="78">
        <v>1.84</v>
      </c>
      <c r="M468" s="105"/>
      <c r="N468" s="105">
        <v>0</v>
      </c>
      <c r="O468" s="81">
        <f>SUM(N468/3.4528)</f>
        <v>0</v>
      </c>
      <c r="P468" s="31"/>
      <c r="Q468" s="31"/>
    </row>
    <row r="469" spans="2:17" ht="12">
      <c r="B469" s="102" t="s">
        <v>524</v>
      </c>
      <c r="C469" s="103"/>
      <c r="D469" s="97"/>
      <c r="E469" s="97"/>
      <c r="F469" s="101"/>
      <c r="G469" s="101"/>
      <c r="H469" s="104">
        <v>41809</v>
      </c>
      <c r="I469" s="100"/>
      <c r="J469" s="101"/>
      <c r="K469" s="101"/>
      <c r="L469" s="101">
        <v>-1.84</v>
      </c>
      <c r="M469" s="117"/>
      <c r="N469" s="117"/>
      <c r="O469" s="169"/>
      <c r="P469" s="31"/>
      <c r="Q469" s="31"/>
    </row>
    <row r="470" spans="2:17" ht="12">
      <c r="B470" s="57" t="s">
        <v>97</v>
      </c>
      <c r="C470" s="76">
        <v>620</v>
      </c>
      <c r="D470" s="77">
        <v>105.4</v>
      </c>
      <c r="E470" s="77">
        <v>24</v>
      </c>
      <c r="F470" s="78">
        <v>129.4</v>
      </c>
      <c r="G470" s="78">
        <v>128</v>
      </c>
      <c r="H470" s="79">
        <v>41872</v>
      </c>
      <c r="I470" s="80">
        <v>1.4</v>
      </c>
      <c r="J470" s="78">
        <v>1</v>
      </c>
      <c r="K470" s="58">
        <v>-64</v>
      </c>
      <c r="L470" s="78"/>
      <c r="M470" s="105"/>
      <c r="N470" s="114">
        <v>-61.6</v>
      </c>
      <c r="O470" s="59">
        <f>SUM(N470/3.4528)</f>
        <v>-17.840593141797964</v>
      </c>
      <c r="P470" s="31"/>
      <c r="Q470" s="31"/>
    </row>
    <row r="471" spans="2:17" ht="12">
      <c r="B471" s="60" t="s">
        <v>97</v>
      </c>
      <c r="C471" s="83"/>
      <c r="D471" s="84"/>
      <c r="E471" s="84"/>
      <c r="F471" s="85"/>
      <c r="G471" s="85"/>
      <c r="H471" s="86" t="s">
        <v>66</v>
      </c>
      <c r="I471" s="87">
        <v>-1.4</v>
      </c>
      <c r="J471" s="85">
        <v>-1</v>
      </c>
      <c r="K471" s="47">
        <v>2.4</v>
      </c>
      <c r="L471" s="85"/>
      <c r="M471" s="113"/>
      <c r="N471" s="116"/>
      <c r="O471" s="165"/>
      <c r="P471" s="31"/>
      <c r="Q471" s="31"/>
    </row>
    <row r="472" spans="2:17" ht="12">
      <c r="B472" s="102" t="s">
        <v>753</v>
      </c>
      <c r="C472" s="103">
        <v>790</v>
      </c>
      <c r="D472" s="97">
        <v>134.3</v>
      </c>
      <c r="E472" s="97">
        <v>24</v>
      </c>
      <c r="F472" s="101">
        <v>158.3</v>
      </c>
      <c r="G472" s="101">
        <v>158.3</v>
      </c>
      <c r="H472" s="104">
        <v>41764</v>
      </c>
      <c r="I472" s="100">
        <v>0</v>
      </c>
      <c r="J472" s="101"/>
      <c r="K472" s="101"/>
      <c r="L472" s="101"/>
      <c r="M472" s="117"/>
      <c r="N472" s="119">
        <v>0</v>
      </c>
      <c r="O472" s="90">
        <f>SUM(N472/3.4528)</f>
        <v>0</v>
      </c>
      <c r="P472" s="31"/>
      <c r="Q472" s="31"/>
    </row>
    <row r="473" spans="2:17" ht="12">
      <c r="B473" s="57" t="s">
        <v>444</v>
      </c>
      <c r="C473" s="76">
        <v>1052</v>
      </c>
      <c r="D473" s="77">
        <v>178.84</v>
      </c>
      <c r="E473" s="77">
        <v>24</v>
      </c>
      <c r="F473" s="78">
        <v>202.84</v>
      </c>
      <c r="G473" s="78">
        <v>205.29</v>
      </c>
      <c r="H473" s="79">
        <v>41947</v>
      </c>
      <c r="I473" s="67">
        <v>-2.45</v>
      </c>
      <c r="J473" s="78">
        <v>7.55</v>
      </c>
      <c r="K473" s="78"/>
      <c r="L473" s="78"/>
      <c r="M473" s="105"/>
      <c r="N473" s="114">
        <v>-2.45</v>
      </c>
      <c r="O473" s="59">
        <f>SUM(N473/3.4528)</f>
        <v>-0.7095690454124189</v>
      </c>
      <c r="P473" s="31"/>
      <c r="Q473" s="31"/>
    </row>
    <row r="474" spans="2:17" ht="12">
      <c r="B474" s="60" t="s">
        <v>444</v>
      </c>
      <c r="C474" s="83"/>
      <c r="D474" s="84"/>
      <c r="E474" s="84"/>
      <c r="F474" s="85"/>
      <c r="G474" s="85"/>
      <c r="H474" s="86">
        <v>41947</v>
      </c>
      <c r="I474" s="62"/>
      <c r="J474" s="85">
        <v>-7.55</v>
      </c>
      <c r="K474" s="85"/>
      <c r="L474" s="85"/>
      <c r="M474" s="113"/>
      <c r="N474" s="116"/>
      <c r="O474" s="165"/>
      <c r="P474" s="31"/>
      <c r="Q474" s="31"/>
    </row>
    <row r="475" spans="2:17" ht="12">
      <c r="B475" s="102" t="s">
        <v>428</v>
      </c>
      <c r="C475" s="103">
        <v>956</v>
      </c>
      <c r="D475" s="97">
        <v>162.52</v>
      </c>
      <c r="E475" s="97">
        <v>24</v>
      </c>
      <c r="F475" s="101">
        <v>186.52</v>
      </c>
      <c r="G475" s="101">
        <v>186.52</v>
      </c>
      <c r="H475" s="104">
        <v>41764</v>
      </c>
      <c r="I475" s="100">
        <v>0</v>
      </c>
      <c r="J475" s="101"/>
      <c r="K475" s="101"/>
      <c r="L475" s="101"/>
      <c r="M475" s="117"/>
      <c r="N475" s="119">
        <v>0</v>
      </c>
      <c r="O475" s="90">
        <f>SUM(N475/3.4528)</f>
        <v>0</v>
      </c>
      <c r="P475" s="31"/>
      <c r="Q475" s="31"/>
    </row>
    <row r="476" spans="2:17" ht="12">
      <c r="B476" s="32" t="s">
        <v>952</v>
      </c>
      <c r="C476" s="76">
        <v>1100</v>
      </c>
      <c r="D476" s="77">
        <v>187</v>
      </c>
      <c r="E476" s="77">
        <v>24</v>
      </c>
      <c r="F476" s="78">
        <v>211</v>
      </c>
      <c r="G476" s="78">
        <v>211</v>
      </c>
      <c r="H476" s="79">
        <v>41862</v>
      </c>
      <c r="I476" s="80">
        <v>0</v>
      </c>
      <c r="J476" s="55">
        <v>2.6</v>
      </c>
      <c r="K476" s="78">
        <v>211</v>
      </c>
      <c r="L476" s="78">
        <v>11.39</v>
      </c>
      <c r="M476" s="105"/>
      <c r="N476" s="69">
        <v>2.6</v>
      </c>
      <c r="O476" s="126">
        <f>SUM(N476/3.4528)</f>
        <v>0.7530120481927711</v>
      </c>
      <c r="P476" s="31"/>
      <c r="Q476" s="31"/>
    </row>
    <row r="477" spans="2:17" ht="12">
      <c r="B477" s="46" t="s">
        <v>952</v>
      </c>
      <c r="C477" s="83"/>
      <c r="D477" s="84"/>
      <c r="E477" s="84"/>
      <c r="F477" s="85"/>
      <c r="G477" s="85"/>
      <c r="H477" s="86">
        <v>41694</v>
      </c>
      <c r="I477" s="87"/>
      <c r="J477" s="47"/>
      <c r="K477" s="85">
        <v>-211</v>
      </c>
      <c r="L477" s="85">
        <v>-11.39</v>
      </c>
      <c r="M477" s="113"/>
      <c r="N477" s="68"/>
      <c r="O477" s="167"/>
      <c r="P477" s="31"/>
      <c r="Q477" s="31"/>
    </row>
    <row r="478" spans="2:17" ht="12">
      <c r="B478" s="102" t="s">
        <v>891</v>
      </c>
      <c r="C478" s="103">
        <v>740</v>
      </c>
      <c r="D478" s="97">
        <v>125.8</v>
      </c>
      <c r="E478" s="97">
        <v>24</v>
      </c>
      <c r="F478" s="101">
        <v>165.61</v>
      </c>
      <c r="G478" s="101">
        <v>165.61</v>
      </c>
      <c r="H478" s="104">
        <v>41815</v>
      </c>
      <c r="I478" s="100">
        <v>0</v>
      </c>
      <c r="J478" s="101"/>
      <c r="K478" s="101"/>
      <c r="L478" s="101"/>
      <c r="M478" s="137"/>
      <c r="N478" s="119">
        <v>0</v>
      </c>
      <c r="O478" s="81">
        <f>SUM(N478/3.4528)</f>
        <v>0</v>
      </c>
      <c r="P478" s="31"/>
      <c r="Q478" s="31"/>
    </row>
    <row r="479" spans="2:17" ht="12">
      <c r="B479" s="102" t="s">
        <v>891</v>
      </c>
      <c r="C479" s="103">
        <v>93</v>
      </c>
      <c r="D479" s="97">
        <v>15.81</v>
      </c>
      <c r="E479" s="97"/>
      <c r="F479" s="101"/>
      <c r="G479" s="101"/>
      <c r="H479" s="104"/>
      <c r="I479" s="100"/>
      <c r="J479" s="101"/>
      <c r="K479" s="101"/>
      <c r="L479" s="101"/>
      <c r="M479" s="117"/>
      <c r="N479" s="119"/>
      <c r="O479" s="169"/>
      <c r="P479" s="31"/>
      <c r="Q479" s="31"/>
    </row>
    <row r="480" spans="2:17" ht="12">
      <c r="B480" s="75" t="s">
        <v>92</v>
      </c>
      <c r="C480" s="76">
        <v>610</v>
      </c>
      <c r="D480" s="77">
        <v>103.7</v>
      </c>
      <c r="E480" s="77">
        <v>24</v>
      </c>
      <c r="F480" s="78">
        <v>127.7</v>
      </c>
      <c r="G480" s="78">
        <v>127.7</v>
      </c>
      <c r="H480" s="79">
        <v>41820</v>
      </c>
      <c r="I480" s="80">
        <v>0</v>
      </c>
      <c r="J480" s="78"/>
      <c r="K480" s="78">
        <v>0.7</v>
      </c>
      <c r="L480" s="78"/>
      <c r="M480" s="105"/>
      <c r="N480" s="105">
        <v>0</v>
      </c>
      <c r="O480" s="81">
        <f>SUM(N480/3.4528)</f>
        <v>0</v>
      </c>
      <c r="P480" s="31"/>
      <c r="Q480" s="31"/>
    </row>
    <row r="481" spans="2:17" ht="12">
      <c r="B481" s="82" t="s">
        <v>92</v>
      </c>
      <c r="C481" s="83"/>
      <c r="D481" s="84"/>
      <c r="E481" s="84"/>
      <c r="F481" s="85"/>
      <c r="G481" s="85"/>
      <c r="H481" s="86">
        <v>41820</v>
      </c>
      <c r="I481" s="87"/>
      <c r="J481" s="85"/>
      <c r="K481" s="85">
        <v>-0.7</v>
      </c>
      <c r="L481" s="85"/>
      <c r="M481" s="113"/>
      <c r="N481" s="113"/>
      <c r="O481" s="169"/>
      <c r="P481" s="31"/>
      <c r="Q481" s="31"/>
    </row>
    <row r="482" spans="2:17" ht="12">
      <c r="B482" s="82" t="s">
        <v>313</v>
      </c>
      <c r="C482" s="83">
        <v>600</v>
      </c>
      <c r="D482" s="84">
        <v>102</v>
      </c>
      <c r="E482" s="84">
        <v>24</v>
      </c>
      <c r="F482" s="85">
        <v>126</v>
      </c>
      <c r="G482" s="85">
        <v>126</v>
      </c>
      <c r="H482" s="86">
        <v>41820</v>
      </c>
      <c r="I482" s="87">
        <v>0</v>
      </c>
      <c r="J482" s="85"/>
      <c r="K482" s="85"/>
      <c r="L482" s="85"/>
      <c r="M482" s="113"/>
      <c r="N482" s="88">
        <v>0</v>
      </c>
      <c r="O482" s="90">
        <f>SUM(N482/3.4528)</f>
        <v>0</v>
      </c>
      <c r="P482" s="31"/>
      <c r="Q482" s="31"/>
    </row>
    <row r="483" spans="2:17" ht="12">
      <c r="B483" s="102" t="s">
        <v>106</v>
      </c>
      <c r="C483" s="103">
        <v>1087</v>
      </c>
      <c r="D483" s="97">
        <v>184.79</v>
      </c>
      <c r="E483" s="97">
        <v>24</v>
      </c>
      <c r="F483" s="101">
        <v>208.79</v>
      </c>
      <c r="G483" s="101">
        <v>208.79</v>
      </c>
      <c r="H483" s="104">
        <v>41776</v>
      </c>
      <c r="I483" s="100">
        <v>0</v>
      </c>
      <c r="J483" s="78"/>
      <c r="K483" s="78"/>
      <c r="L483" s="78"/>
      <c r="M483" s="105"/>
      <c r="N483" s="119">
        <v>0</v>
      </c>
      <c r="O483" s="90">
        <f>SUM(N483/3.4528)</f>
        <v>0</v>
      </c>
      <c r="P483" s="31"/>
      <c r="Q483" s="31"/>
    </row>
    <row r="484" spans="2:17" ht="12">
      <c r="B484" s="32" t="s">
        <v>482</v>
      </c>
      <c r="C484" s="27">
        <v>800</v>
      </c>
      <c r="D484" s="28">
        <v>136</v>
      </c>
      <c r="E484" s="28">
        <v>24</v>
      </c>
      <c r="F484" s="29">
        <v>160</v>
      </c>
      <c r="G484" s="29"/>
      <c r="H484" s="30"/>
      <c r="I484" s="127">
        <v>160</v>
      </c>
      <c r="J484" s="55">
        <v>8.64</v>
      </c>
      <c r="K484" s="55">
        <v>135.99</v>
      </c>
      <c r="L484" s="55">
        <v>7.34</v>
      </c>
      <c r="M484" s="105"/>
      <c r="N484" s="69">
        <v>185.97</v>
      </c>
      <c r="O484" s="126">
        <f>SUM(N484/3.4528)</f>
        <v>53.86063484708063</v>
      </c>
      <c r="P484" s="31"/>
      <c r="Q484" s="31"/>
    </row>
    <row r="485" spans="2:17" ht="12">
      <c r="B485" s="46" t="s">
        <v>482</v>
      </c>
      <c r="C485" s="37"/>
      <c r="D485" s="38"/>
      <c r="E485" s="38"/>
      <c r="F485" s="39"/>
      <c r="G485" s="39"/>
      <c r="H485" s="86">
        <v>41718</v>
      </c>
      <c r="I485" s="130"/>
      <c r="J485" s="47"/>
      <c r="K485" s="40">
        <v>-126</v>
      </c>
      <c r="L485" s="47"/>
      <c r="M485" s="113"/>
      <c r="N485" s="68"/>
      <c r="O485" s="167"/>
      <c r="P485" s="31"/>
      <c r="Q485" s="31"/>
    </row>
    <row r="486" spans="2:17" ht="12">
      <c r="B486" s="102" t="s">
        <v>548</v>
      </c>
      <c r="C486" s="103">
        <v>626</v>
      </c>
      <c r="D486" s="97">
        <v>106.42</v>
      </c>
      <c r="E486" s="97">
        <v>24</v>
      </c>
      <c r="F486" s="101">
        <v>130.42</v>
      </c>
      <c r="G486" s="101">
        <v>130.42</v>
      </c>
      <c r="H486" s="111">
        <v>41806</v>
      </c>
      <c r="I486" s="101">
        <v>0</v>
      </c>
      <c r="J486" s="101"/>
      <c r="K486" s="101"/>
      <c r="L486" s="101"/>
      <c r="M486" s="101"/>
      <c r="N486" s="119">
        <v>0</v>
      </c>
      <c r="O486" s="90">
        <f>SUM(N486/3.4528)</f>
        <v>0</v>
      </c>
      <c r="P486" s="31"/>
      <c r="Q486" s="31"/>
    </row>
    <row r="487" spans="2:17" ht="12">
      <c r="B487" s="32" t="s">
        <v>888</v>
      </c>
      <c r="C487" s="76">
        <v>671</v>
      </c>
      <c r="D487" s="77">
        <v>114.07</v>
      </c>
      <c r="E487" s="77">
        <v>24</v>
      </c>
      <c r="F487" s="78">
        <v>138.07</v>
      </c>
      <c r="G487" s="78">
        <v>138.07</v>
      </c>
      <c r="H487" s="79">
        <v>41872</v>
      </c>
      <c r="I487" s="80">
        <v>0</v>
      </c>
      <c r="J487" s="55">
        <v>2.11</v>
      </c>
      <c r="K487" s="78"/>
      <c r="L487" s="78">
        <v>0.5</v>
      </c>
      <c r="M487" s="105"/>
      <c r="N487" s="69">
        <v>1.68</v>
      </c>
      <c r="O487" s="126">
        <f>SUM(N487/3.4528)</f>
        <v>0.4865616311399444</v>
      </c>
      <c r="P487" s="31"/>
      <c r="Q487" s="31"/>
    </row>
    <row r="488" spans="2:17" ht="12">
      <c r="B488" s="46" t="s">
        <v>888</v>
      </c>
      <c r="C488" s="83"/>
      <c r="D488" s="84"/>
      <c r="E488" s="84"/>
      <c r="F488" s="85"/>
      <c r="G488" s="85"/>
      <c r="H488" s="86">
        <v>41872</v>
      </c>
      <c r="I488" s="87"/>
      <c r="J488" s="40">
        <v>-0.43</v>
      </c>
      <c r="K488" s="85"/>
      <c r="L488" s="85">
        <v>-0.5</v>
      </c>
      <c r="M488" s="113"/>
      <c r="N488" s="68"/>
      <c r="O488" s="167"/>
      <c r="P488" s="31"/>
      <c r="Q488" s="31"/>
    </row>
    <row r="489" spans="2:17" ht="12">
      <c r="B489" s="102" t="s">
        <v>711</v>
      </c>
      <c r="C489" s="103">
        <v>676</v>
      </c>
      <c r="D489" s="97">
        <v>114.92</v>
      </c>
      <c r="E489" s="97">
        <v>24</v>
      </c>
      <c r="F489" s="101">
        <v>154.73</v>
      </c>
      <c r="G489" s="101">
        <v>154.73</v>
      </c>
      <c r="H489" s="104">
        <v>41805</v>
      </c>
      <c r="I489" s="100">
        <v>0</v>
      </c>
      <c r="J489" s="101"/>
      <c r="K489" s="101"/>
      <c r="L489" s="101"/>
      <c r="M489" s="117"/>
      <c r="N489" s="119">
        <v>0</v>
      </c>
      <c r="O489" s="81">
        <f>SUM(N489/3.4528)</f>
        <v>0</v>
      </c>
      <c r="P489" s="31"/>
      <c r="Q489" s="31"/>
    </row>
    <row r="490" spans="2:17" ht="12">
      <c r="B490" s="102" t="s">
        <v>711</v>
      </c>
      <c r="C490" s="103">
        <v>93</v>
      </c>
      <c r="D490" s="97">
        <v>15.81</v>
      </c>
      <c r="E490" s="97"/>
      <c r="F490" s="101"/>
      <c r="G490" s="101"/>
      <c r="H490" s="103"/>
      <c r="I490" s="100"/>
      <c r="J490" s="101"/>
      <c r="K490" s="101"/>
      <c r="L490" s="101"/>
      <c r="M490" s="117"/>
      <c r="N490" s="119"/>
      <c r="O490" s="169"/>
      <c r="P490" s="31"/>
      <c r="Q490" s="31"/>
    </row>
    <row r="491" spans="2:17" ht="12">
      <c r="B491" s="32" t="s">
        <v>777</v>
      </c>
      <c r="C491" s="76">
        <v>740</v>
      </c>
      <c r="D491" s="77">
        <v>125.8</v>
      </c>
      <c r="E491" s="77">
        <v>24</v>
      </c>
      <c r="F491" s="78">
        <v>149.8</v>
      </c>
      <c r="G491" s="78">
        <v>149.8</v>
      </c>
      <c r="H491" s="79">
        <v>41838</v>
      </c>
      <c r="I491" s="80">
        <v>0</v>
      </c>
      <c r="J491" s="55">
        <v>0.81</v>
      </c>
      <c r="K491" s="78"/>
      <c r="L491" s="78"/>
      <c r="M491" s="105"/>
      <c r="N491" s="126">
        <v>0.81</v>
      </c>
      <c r="O491" s="136">
        <f>SUM(N491/3.4528)</f>
        <v>0.2345922150139018</v>
      </c>
      <c r="P491" s="31"/>
      <c r="Q491" s="31"/>
    </row>
    <row r="492" spans="2:17" ht="12">
      <c r="B492" s="57" t="s">
        <v>508</v>
      </c>
      <c r="C492" s="76">
        <v>740</v>
      </c>
      <c r="D492" s="77">
        <v>125.8</v>
      </c>
      <c r="E492" s="77">
        <v>24</v>
      </c>
      <c r="F492" s="78">
        <v>149.8</v>
      </c>
      <c r="G492" s="78">
        <v>149.8</v>
      </c>
      <c r="H492" s="79">
        <v>41829</v>
      </c>
      <c r="I492" s="80">
        <v>0</v>
      </c>
      <c r="J492" s="78">
        <v>0.4</v>
      </c>
      <c r="K492" s="58">
        <v>-0.84</v>
      </c>
      <c r="L492" s="78"/>
      <c r="M492" s="105"/>
      <c r="N492" s="114">
        <v>-0.44</v>
      </c>
      <c r="O492" s="59">
        <f>SUM(N492/3.4528)</f>
        <v>-0.12743280815569974</v>
      </c>
      <c r="P492" s="31"/>
      <c r="Q492" s="31"/>
    </row>
    <row r="493" spans="2:17" ht="12">
      <c r="B493" s="60" t="s">
        <v>508</v>
      </c>
      <c r="C493" s="83"/>
      <c r="D493" s="84"/>
      <c r="E493" s="84"/>
      <c r="F493" s="85"/>
      <c r="G493" s="85"/>
      <c r="H493" s="86" t="s">
        <v>66</v>
      </c>
      <c r="I493" s="87"/>
      <c r="J493" s="85">
        <v>-0.4</v>
      </c>
      <c r="K493" s="47">
        <v>0.4</v>
      </c>
      <c r="L493" s="85"/>
      <c r="M493" s="113"/>
      <c r="N493" s="116"/>
      <c r="O493" s="165"/>
      <c r="P493" s="31"/>
      <c r="Q493" s="31"/>
    </row>
    <row r="494" spans="2:17" ht="12">
      <c r="B494" s="102" t="s">
        <v>569</v>
      </c>
      <c r="C494" s="103">
        <v>1200</v>
      </c>
      <c r="D494" s="97">
        <v>204</v>
      </c>
      <c r="E494" s="97">
        <v>24</v>
      </c>
      <c r="F494" s="101">
        <v>228</v>
      </c>
      <c r="G494" s="101">
        <v>228</v>
      </c>
      <c r="H494" s="104">
        <v>41772</v>
      </c>
      <c r="I494" s="100">
        <v>0</v>
      </c>
      <c r="J494" s="101"/>
      <c r="K494" s="101"/>
      <c r="L494" s="101"/>
      <c r="M494" s="117"/>
      <c r="N494" s="119">
        <v>0</v>
      </c>
      <c r="O494" s="90">
        <f>SUM(N494/3.4528)</f>
        <v>0</v>
      </c>
      <c r="P494" s="31"/>
      <c r="Q494" s="31"/>
    </row>
    <row r="495" spans="2:17" ht="12">
      <c r="B495" s="32" t="s">
        <v>917</v>
      </c>
      <c r="C495" s="27">
        <v>600</v>
      </c>
      <c r="D495" s="28">
        <v>102</v>
      </c>
      <c r="E495" s="28">
        <v>24</v>
      </c>
      <c r="F495" s="29">
        <v>126</v>
      </c>
      <c r="G495" s="29"/>
      <c r="H495" s="30"/>
      <c r="I495" s="127">
        <v>126</v>
      </c>
      <c r="J495" s="55">
        <v>6.8</v>
      </c>
      <c r="K495" s="78">
        <v>126</v>
      </c>
      <c r="L495" s="78">
        <v>6.8</v>
      </c>
      <c r="M495" s="105"/>
      <c r="N495" s="69">
        <v>132.8</v>
      </c>
      <c r="O495" s="126">
        <f>SUM(N495/3.4528)</f>
        <v>38.46153846153847</v>
      </c>
      <c r="P495" s="31"/>
      <c r="Q495" s="31"/>
    </row>
    <row r="496" spans="2:17" ht="12">
      <c r="B496" s="46" t="s">
        <v>917</v>
      </c>
      <c r="C496" s="37"/>
      <c r="D496" s="38"/>
      <c r="E496" s="38"/>
      <c r="F496" s="39"/>
      <c r="G496" s="39"/>
      <c r="H496" s="86">
        <v>41691</v>
      </c>
      <c r="I496" s="130"/>
      <c r="J496" s="47"/>
      <c r="K496" s="85">
        <v>-126</v>
      </c>
      <c r="L496" s="85">
        <v>-6.8</v>
      </c>
      <c r="M496" s="113"/>
      <c r="N496" s="68"/>
      <c r="O496" s="167"/>
      <c r="P496" s="31"/>
      <c r="Q496" s="31"/>
    </row>
    <row r="497" spans="2:17" ht="12">
      <c r="B497" s="46" t="s">
        <v>367</v>
      </c>
      <c r="C497" s="83">
        <v>708</v>
      </c>
      <c r="D497" s="84">
        <v>120.36</v>
      </c>
      <c r="E497" s="84">
        <v>24</v>
      </c>
      <c r="F497" s="85">
        <v>144.36</v>
      </c>
      <c r="G497" s="85">
        <v>143</v>
      </c>
      <c r="H497" s="86">
        <v>41748</v>
      </c>
      <c r="I497" s="130">
        <v>1.36</v>
      </c>
      <c r="J497" s="85"/>
      <c r="K497" s="47">
        <v>2.72</v>
      </c>
      <c r="L497" s="85"/>
      <c r="M497" s="85"/>
      <c r="N497" s="128">
        <v>4.08</v>
      </c>
      <c r="O497" s="136">
        <f>SUM(N497/3.4528)</f>
        <v>1.1816496756255792</v>
      </c>
      <c r="P497" s="31"/>
      <c r="Q497" s="31"/>
    </row>
    <row r="498" spans="2:17" ht="12">
      <c r="B498" s="102" t="s">
        <v>151</v>
      </c>
      <c r="C498" s="103">
        <v>780</v>
      </c>
      <c r="D498" s="97">
        <v>132.6</v>
      </c>
      <c r="E498" s="97">
        <v>24</v>
      </c>
      <c r="F498" s="101">
        <v>156.6</v>
      </c>
      <c r="G498" s="101">
        <v>156.6</v>
      </c>
      <c r="H498" s="104">
        <v>41743</v>
      </c>
      <c r="I498" s="80">
        <v>0</v>
      </c>
      <c r="J498" s="78"/>
      <c r="K498" s="78"/>
      <c r="L498" s="78"/>
      <c r="M498" s="105"/>
      <c r="N498" s="81">
        <v>0</v>
      </c>
      <c r="O498" s="90">
        <f>SUM(N498/3.4528)</f>
        <v>0</v>
      </c>
      <c r="P498" s="31"/>
      <c r="Q498" s="31"/>
    </row>
    <row r="499" spans="2:17" ht="12">
      <c r="B499" s="32" t="s">
        <v>133</v>
      </c>
      <c r="C499" s="76">
        <v>734</v>
      </c>
      <c r="D499" s="77">
        <v>124.78</v>
      </c>
      <c r="E499" s="77">
        <v>24</v>
      </c>
      <c r="F499" s="78">
        <v>148.78</v>
      </c>
      <c r="G499" s="78">
        <v>124.78</v>
      </c>
      <c r="H499" s="79">
        <v>41820</v>
      </c>
      <c r="I499" s="127">
        <v>24</v>
      </c>
      <c r="J499" s="78"/>
      <c r="K499" s="78">
        <v>14.3</v>
      </c>
      <c r="L499" s="78"/>
      <c r="M499" s="105"/>
      <c r="N499" s="69">
        <v>24</v>
      </c>
      <c r="O499" s="126">
        <f>SUM(N499/3.4528)</f>
        <v>6.950880444856349</v>
      </c>
      <c r="P499" s="31"/>
      <c r="Q499" s="31"/>
    </row>
    <row r="500" spans="2:17" ht="12">
      <c r="B500" s="46" t="s">
        <v>133</v>
      </c>
      <c r="C500" s="83"/>
      <c r="D500" s="84"/>
      <c r="E500" s="84"/>
      <c r="F500" s="85"/>
      <c r="G500" s="85"/>
      <c r="H500" s="86">
        <v>41694</v>
      </c>
      <c r="I500" s="130"/>
      <c r="J500" s="85"/>
      <c r="K500" s="85">
        <v>-14.3</v>
      </c>
      <c r="L500" s="85"/>
      <c r="M500" s="113"/>
      <c r="N500" s="68"/>
      <c r="O500" s="167"/>
      <c r="P500" s="31"/>
      <c r="Q500" s="31"/>
    </row>
    <row r="501" spans="2:17" ht="12">
      <c r="B501" s="41" t="s">
        <v>523</v>
      </c>
      <c r="C501" s="42">
        <v>850</v>
      </c>
      <c r="D501" s="43">
        <v>144.5</v>
      </c>
      <c r="E501" s="43">
        <v>24</v>
      </c>
      <c r="F501" s="35">
        <v>168.5</v>
      </c>
      <c r="G501" s="35"/>
      <c r="H501" s="44"/>
      <c r="I501" s="131">
        <v>168.5</v>
      </c>
      <c r="J501" s="45">
        <v>9.1</v>
      </c>
      <c r="K501" s="101">
        <v>488.5</v>
      </c>
      <c r="L501" s="45">
        <v>31.87</v>
      </c>
      <c r="M501" s="117"/>
      <c r="N501" s="132">
        <v>186.7</v>
      </c>
      <c r="O501" s="126">
        <f>SUM(N501/3.4528)</f>
        <v>54.072057460611674</v>
      </c>
      <c r="P501" s="31"/>
      <c r="Q501" s="31"/>
    </row>
    <row r="502" spans="2:17" ht="12">
      <c r="B502" s="41" t="s">
        <v>523</v>
      </c>
      <c r="C502" s="42"/>
      <c r="D502" s="43"/>
      <c r="E502" s="43"/>
      <c r="F502" s="35"/>
      <c r="G502" s="35"/>
      <c r="H502" s="104">
        <v>41676</v>
      </c>
      <c r="I502" s="131"/>
      <c r="J502" s="45"/>
      <c r="K502" s="101">
        <v>-488.5</v>
      </c>
      <c r="L502" s="36">
        <v>-22.77</v>
      </c>
      <c r="M502" s="117"/>
      <c r="N502" s="132"/>
      <c r="O502" s="167"/>
      <c r="P502" s="31"/>
      <c r="Q502" s="31"/>
    </row>
    <row r="503" spans="2:17" ht="12">
      <c r="B503" s="57" t="s">
        <v>153</v>
      </c>
      <c r="C503" s="76">
        <v>653</v>
      </c>
      <c r="D503" s="77">
        <v>111.01</v>
      </c>
      <c r="E503" s="77">
        <v>24</v>
      </c>
      <c r="F503" s="78">
        <v>135.01</v>
      </c>
      <c r="G503" s="78">
        <v>135.71</v>
      </c>
      <c r="H503" s="79">
        <v>41733</v>
      </c>
      <c r="I503" s="67">
        <v>-0.7</v>
      </c>
      <c r="J503" s="78"/>
      <c r="K503" s="78">
        <v>179.39</v>
      </c>
      <c r="L503" s="78">
        <v>35.9</v>
      </c>
      <c r="M503" s="105"/>
      <c r="N503" s="114">
        <v>-0.7</v>
      </c>
      <c r="O503" s="59">
        <f>SUM(N503/3.4528)</f>
        <v>-0.2027340129749768</v>
      </c>
      <c r="P503" s="31"/>
      <c r="Q503" s="31"/>
    </row>
    <row r="504" spans="2:17" ht="12">
      <c r="B504" s="60" t="s">
        <v>153</v>
      </c>
      <c r="C504" s="83"/>
      <c r="D504" s="84"/>
      <c r="E504" s="84"/>
      <c r="F504" s="85"/>
      <c r="G504" s="85"/>
      <c r="H504" s="86">
        <v>41733</v>
      </c>
      <c r="I504" s="62"/>
      <c r="J504" s="85"/>
      <c r="K504" s="85">
        <v>-179.39</v>
      </c>
      <c r="L504" s="85">
        <v>-35.9</v>
      </c>
      <c r="M504" s="113"/>
      <c r="N504" s="116"/>
      <c r="O504" s="165"/>
      <c r="P504" s="31"/>
      <c r="Q504" s="31"/>
    </row>
    <row r="505" spans="2:17" ht="12">
      <c r="B505" s="102" t="s">
        <v>516</v>
      </c>
      <c r="C505" s="103">
        <v>610</v>
      </c>
      <c r="D505" s="97">
        <v>103.7</v>
      </c>
      <c r="E505" s="97">
        <v>24</v>
      </c>
      <c r="F505" s="101">
        <v>127.7</v>
      </c>
      <c r="G505" s="101">
        <v>127.7</v>
      </c>
      <c r="H505" s="104">
        <v>41725</v>
      </c>
      <c r="I505" s="100">
        <v>0</v>
      </c>
      <c r="J505" s="85"/>
      <c r="K505" s="85"/>
      <c r="L505" s="85"/>
      <c r="M505" s="113"/>
      <c r="N505" s="119">
        <v>0</v>
      </c>
      <c r="O505" s="90">
        <f aca="true" t="shared" si="13" ref="O505:O512">SUM(N505/3.4528)</f>
        <v>0</v>
      </c>
      <c r="P505" s="31"/>
      <c r="Q505" s="31"/>
    </row>
    <row r="506" spans="2:17" ht="12">
      <c r="B506" s="91" t="s">
        <v>22</v>
      </c>
      <c r="C506" s="92">
        <v>600</v>
      </c>
      <c r="D506" s="93">
        <v>102</v>
      </c>
      <c r="E506" s="93">
        <v>24</v>
      </c>
      <c r="F506" s="94">
        <v>126</v>
      </c>
      <c r="G506" s="94">
        <v>126</v>
      </c>
      <c r="H506" s="95">
        <v>41777</v>
      </c>
      <c r="I506" s="96">
        <v>0</v>
      </c>
      <c r="J506" s="94"/>
      <c r="K506" s="94"/>
      <c r="L506" s="94"/>
      <c r="M506" s="106"/>
      <c r="N506" s="90">
        <v>0</v>
      </c>
      <c r="O506" s="90">
        <f t="shared" si="13"/>
        <v>0</v>
      </c>
      <c r="P506" s="31"/>
      <c r="Q506" s="31"/>
    </row>
    <row r="507" spans="2:17" ht="12">
      <c r="B507" s="54" t="s">
        <v>866</v>
      </c>
      <c r="C507" s="92">
        <v>718</v>
      </c>
      <c r="D507" s="93">
        <v>122.06</v>
      </c>
      <c r="E507" s="93">
        <v>24</v>
      </c>
      <c r="F507" s="94">
        <v>146.06</v>
      </c>
      <c r="G507" s="94">
        <v>146.06</v>
      </c>
      <c r="H507" s="95">
        <v>41821</v>
      </c>
      <c r="I507" s="96">
        <v>0</v>
      </c>
      <c r="J507" s="33">
        <v>0.04</v>
      </c>
      <c r="K507" s="94"/>
      <c r="L507" s="94"/>
      <c r="M507" s="106"/>
      <c r="N507" s="136">
        <v>0.04</v>
      </c>
      <c r="O507" s="136">
        <f t="shared" si="13"/>
        <v>0.011584800741427249</v>
      </c>
      <c r="P507" s="31"/>
      <c r="Q507" s="31"/>
    </row>
    <row r="508" spans="2:17" ht="12">
      <c r="B508" s="54" t="s">
        <v>479</v>
      </c>
      <c r="C508" s="51">
        <v>900</v>
      </c>
      <c r="D508" s="52">
        <v>153</v>
      </c>
      <c r="E508" s="52">
        <v>24</v>
      </c>
      <c r="F508" s="50">
        <v>177</v>
      </c>
      <c r="G508" s="50"/>
      <c r="H508" s="53"/>
      <c r="I508" s="129">
        <v>177</v>
      </c>
      <c r="J508" s="33">
        <v>9.56</v>
      </c>
      <c r="K508" s="94"/>
      <c r="L508" s="94"/>
      <c r="M508" s="106"/>
      <c r="N508" s="136">
        <v>186.56</v>
      </c>
      <c r="O508" s="136">
        <f t="shared" si="13"/>
        <v>54.031510658016686</v>
      </c>
      <c r="P508" s="31"/>
      <c r="Q508" s="31"/>
    </row>
    <row r="509" spans="2:17" ht="12">
      <c r="B509" s="54" t="s">
        <v>213</v>
      </c>
      <c r="C509" s="92">
        <v>910</v>
      </c>
      <c r="D509" s="93">
        <v>154.7</v>
      </c>
      <c r="E509" s="93">
        <v>24</v>
      </c>
      <c r="F509" s="94">
        <v>178.7</v>
      </c>
      <c r="G509" s="94">
        <v>178.7</v>
      </c>
      <c r="H509" s="95">
        <v>41821</v>
      </c>
      <c r="I509" s="96">
        <v>0</v>
      </c>
      <c r="J509" s="33">
        <v>0.05</v>
      </c>
      <c r="K509" s="94"/>
      <c r="L509" s="94"/>
      <c r="M509" s="106"/>
      <c r="N509" s="136">
        <v>0.05</v>
      </c>
      <c r="O509" s="136">
        <f t="shared" si="13"/>
        <v>0.01448100092678406</v>
      </c>
      <c r="P509" s="31"/>
      <c r="Q509" s="31"/>
    </row>
    <row r="510" spans="2:17" ht="12">
      <c r="B510" s="60" t="s">
        <v>30</v>
      </c>
      <c r="C510" s="83">
        <v>663</v>
      </c>
      <c r="D510" s="84">
        <v>112.71</v>
      </c>
      <c r="E510" s="84">
        <v>24</v>
      </c>
      <c r="F510" s="85">
        <v>136.71</v>
      </c>
      <c r="G510" s="85">
        <v>137</v>
      </c>
      <c r="H510" s="86">
        <v>41792</v>
      </c>
      <c r="I510" s="62">
        <v>-0.29</v>
      </c>
      <c r="J510" s="85"/>
      <c r="K510" s="40">
        <v>-0.58</v>
      </c>
      <c r="L510" s="85"/>
      <c r="M510" s="113"/>
      <c r="N510" s="61">
        <v>-0.87</v>
      </c>
      <c r="O510" s="66">
        <v>-0.24</v>
      </c>
      <c r="P510" s="31"/>
      <c r="Q510" s="31"/>
    </row>
    <row r="511" spans="2:17" ht="12">
      <c r="B511" s="65" t="s">
        <v>68</v>
      </c>
      <c r="C511" s="92">
        <v>600</v>
      </c>
      <c r="D511" s="93">
        <v>102</v>
      </c>
      <c r="E511" s="93">
        <v>24</v>
      </c>
      <c r="F511" s="94">
        <v>126</v>
      </c>
      <c r="G511" s="94">
        <v>130</v>
      </c>
      <c r="H511" s="95">
        <v>41829</v>
      </c>
      <c r="I511" s="120">
        <v>-4</v>
      </c>
      <c r="J511" s="33">
        <v>0.34</v>
      </c>
      <c r="K511" s="94"/>
      <c r="L511" s="94"/>
      <c r="M511" s="94"/>
      <c r="N511" s="66">
        <v>-3.66</v>
      </c>
      <c r="O511" s="66">
        <f t="shared" si="13"/>
        <v>-1.0600092678405932</v>
      </c>
      <c r="P511" s="31"/>
      <c r="Q511" s="31"/>
    </row>
    <row r="512" spans="2:17" ht="12">
      <c r="B512" s="57" t="s">
        <v>250</v>
      </c>
      <c r="C512" s="76">
        <v>600</v>
      </c>
      <c r="D512" s="77">
        <v>102</v>
      </c>
      <c r="E512" s="77">
        <v>24</v>
      </c>
      <c r="F512" s="78">
        <v>126</v>
      </c>
      <c r="G512" s="78">
        <v>126</v>
      </c>
      <c r="H512" s="79">
        <v>41726</v>
      </c>
      <c r="I512" s="80">
        <v>0</v>
      </c>
      <c r="J512" s="78"/>
      <c r="K512" s="58">
        <v>-1.07</v>
      </c>
      <c r="L512" s="78"/>
      <c r="M512" s="78"/>
      <c r="N512" s="59">
        <v>-1.07</v>
      </c>
      <c r="O512" s="66">
        <f t="shared" si="13"/>
        <v>-0.3098934198331789</v>
      </c>
      <c r="P512" s="31"/>
      <c r="Q512" s="31"/>
    </row>
    <row r="513" spans="2:17" ht="12">
      <c r="B513" s="75" t="s">
        <v>513</v>
      </c>
      <c r="C513" s="76">
        <v>600</v>
      </c>
      <c r="D513" s="77">
        <v>102</v>
      </c>
      <c r="E513" s="77">
        <v>24</v>
      </c>
      <c r="F513" s="78">
        <v>126</v>
      </c>
      <c r="G513" s="78">
        <v>126</v>
      </c>
      <c r="H513" s="79">
        <v>41871</v>
      </c>
      <c r="I513" s="80">
        <v>0</v>
      </c>
      <c r="J513" s="78">
        <v>1.89</v>
      </c>
      <c r="K513" s="78">
        <v>219.9</v>
      </c>
      <c r="L513" s="78">
        <v>12.89</v>
      </c>
      <c r="M513" s="105"/>
      <c r="N513" s="105">
        <v>0</v>
      </c>
      <c r="O513" s="81">
        <f>SUM(N513/3.4528)</f>
        <v>0</v>
      </c>
      <c r="P513" s="31"/>
      <c r="Q513" s="31"/>
    </row>
    <row r="514" spans="2:17" ht="12">
      <c r="B514" s="102" t="s">
        <v>513</v>
      </c>
      <c r="C514" s="103"/>
      <c r="D514" s="97"/>
      <c r="E514" s="97"/>
      <c r="F514" s="101"/>
      <c r="G514" s="101"/>
      <c r="H514" s="104">
        <v>41871</v>
      </c>
      <c r="I514" s="100"/>
      <c r="J514" s="101">
        <v>-1.89</v>
      </c>
      <c r="K514" s="101">
        <v>-219.9</v>
      </c>
      <c r="L514" s="101">
        <v>-12.89</v>
      </c>
      <c r="M514" s="117"/>
      <c r="N514" s="117"/>
      <c r="O514" s="170"/>
      <c r="P514" s="31"/>
      <c r="Q514" s="31"/>
    </row>
    <row r="515" spans="2:17" ht="12">
      <c r="B515" s="57" t="s">
        <v>212</v>
      </c>
      <c r="C515" s="76">
        <v>600</v>
      </c>
      <c r="D515" s="77">
        <v>102</v>
      </c>
      <c r="E515" s="77">
        <v>24</v>
      </c>
      <c r="F515" s="78">
        <v>126</v>
      </c>
      <c r="G515" s="78">
        <v>130.43</v>
      </c>
      <c r="H515" s="79">
        <v>42002</v>
      </c>
      <c r="I515" s="67">
        <v>-4.43</v>
      </c>
      <c r="J515" s="78">
        <v>6.77</v>
      </c>
      <c r="K515" s="78">
        <v>132.8</v>
      </c>
      <c r="L515" s="78"/>
      <c r="M515" s="78"/>
      <c r="N515" s="59">
        <v>-4.43</v>
      </c>
      <c r="O515" s="114">
        <f>SUM(N515/3.4528)</f>
        <v>-1.2830166821130675</v>
      </c>
      <c r="P515" s="31"/>
      <c r="Q515" s="35"/>
    </row>
    <row r="516" spans="2:17" ht="12">
      <c r="B516" s="60" t="s">
        <v>212</v>
      </c>
      <c r="C516" s="83"/>
      <c r="D516" s="84"/>
      <c r="E516" s="84"/>
      <c r="F516" s="85"/>
      <c r="G516" s="85"/>
      <c r="H516" s="86">
        <v>42002</v>
      </c>
      <c r="I516" s="62"/>
      <c r="J516" s="85">
        <v>-6.77</v>
      </c>
      <c r="K516" s="85">
        <v>-132.8</v>
      </c>
      <c r="L516" s="85"/>
      <c r="M516" s="85"/>
      <c r="N516" s="61"/>
      <c r="O516" s="116"/>
      <c r="P516" s="31"/>
      <c r="Q516" s="35"/>
    </row>
    <row r="517" spans="2:17" ht="12">
      <c r="B517" s="102" t="s">
        <v>752</v>
      </c>
      <c r="C517" s="103">
        <v>600</v>
      </c>
      <c r="D517" s="97">
        <v>102</v>
      </c>
      <c r="E517" s="97">
        <v>24</v>
      </c>
      <c r="F517" s="101">
        <v>126</v>
      </c>
      <c r="G517" s="101">
        <v>126</v>
      </c>
      <c r="H517" s="111">
        <v>41815</v>
      </c>
      <c r="I517" s="100">
        <v>0</v>
      </c>
      <c r="J517" s="101"/>
      <c r="K517" s="101"/>
      <c r="L517" s="101">
        <v>0.14</v>
      </c>
      <c r="M517" s="97"/>
      <c r="N517" s="119">
        <v>0</v>
      </c>
      <c r="O517" s="119">
        <f>SUM(N517/3.4528)</f>
        <v>0</v>
      </c>
      <c r="P517" s="31"/>
      <c r="Q517" s="31"/>
    </row>
    <row r="518" spans="2:17" ht="12">
      <c r="B518" s="102" t="s">
        <v>752</v>
      </c>
      <c r="C518" s="103"/>
      <c r="D518" s="97"/>
      <c r="E518" s="97"/>
      <c r="F518" s="101"/>
      <c r="G518" s="101"/>
      <c r="H518" s="104">
        <v>41815</v>
      </c>
      <c r="I518" s="100"/>
      <c r="J518" s="101"/>
      <c r="K518" s="101"/>
      <c r="L518" s="101">
        <v>-0.14</v>
      </c>
      <c r="M518" s="97"/>
      <c r="N518" s="119"/>
      <c r="O518" s="169"/>
      <c r="P518" s="31"/>
      <c r="Q518" s="31"/>
    </row>
    <row r="519" spans="2:17" ht="12">
      <c r="B519" s="75" t="s">
        <v>735</v>
      </c>
      <c r="C519" s="76">
        <v>600</v>
      </c>
      <c r="D519" s="77">
        <v>102</v>
      </c>
      <c r="E519" s="77">
        <v>24</v>
      </c>
      <c r="F519" s="78">
        <v>126</v>
      </c>
      <c r="G519" s="78">
        <v>126</v>
      </c>
      <c r="H519" s="79">
        <v>41744</v>
      </c>
      <c r="I519" s="80">
        <v>0</v>
      </c>
      <c r="J519" s="78"/>
      <c r="K519" s="78"/>
      <c r="L519" s="78"/>
      <c r="M519" s="105"/>
      <c r="N519" s="81">
        <v>0</v>
      </c>
      <c r="O519" s="90">
        <f>SUM(N519/3.4528)</f>
        <v>0</v>
      </c>
      <c r="P519" s="31"/>
      <c r="Q519" s="31"/>
    </row>
    <row r="520" spans="2:17" ht="12">
      <c r="B520" s="75" t="s">
        <v>582</v>
      </c>
      <c r="C520" s="76">
        <v>687</v>
      </c>
      <c r="D520" s="77">
        <v>116.79</v>
      </c>
      <c r="E520" s="77">
        <v>24</v>
      </c>
      <c r="F520" s="78">
        <v>140.79</v>
      </c>
      <c r="G520" s="78">
        <v>140.79</v>
      </c>
      <c r="H520" s="79">
        <v>41694</v>
      </c>
      <c r="I520" s="96">
        <v>0</v>
      </c>
      <c r="J520" s="94"/>
      <c r="K520" s="94"/>
      <c r="L520" s="94"/>
      <c r="M520" s="139"/>
      <c r="N520" s="90">
        <v>0</v>
      </c>
      <c r="O520" s="90">
        <f>SUM(N520/3.4528)</f>
        <v>0</v>
      </c>
      <c r="P520" s="31"/>
      <c r="Q520" s="31"/>
    </row>
    <row r="521" spans="2:17" ht="12">
      <c r="B521" s="54" t="s">
        <v>737</v>
      </c>
      <c r="C521" s="51">
        <v>600</v>
      </c>
      <c r="D521" s="52">
        <v>102</v>
      </c>
      <c r="E521" s="52">
        <v>24</v>
      </c>
      <c r="F521" s="50">
        <v>126</v>
      </c>
      <c r="G521" s="50"/>
      <c r="H521" s="53"/>
      <c r="I521" s="129">
        <v>126</v>
      </c>
      <c r="J521" s="33">
        <v>6.8</v>
      </c>
      <c r="K521" s="94"/>
      <c r="L521" s="33">
        <v>3.52</v>
      </c>
      <c r="M521" s="106"/>
      <c r="N521" s="64">
        <v>136.32</v>
      </c>
      <c r="O521" s="136">
        <f>SUM(N521/3.4528)</f>
        <v>39.481000926784056</v>
      </c>
      <c r="P521" s="31"/>
      <c r="Q521" s="31"/>
    </row>
    <row r="522" spans="2:17" ht="12">
      <c r="B522" s="82" t="s">
        <v>421</v>
      </c>
      <c r="C522" s="83">
        <v>786</v>
      </c>
      <c r="D522" s="84">
        <v>133.62</v>
      </c>
      <c r="E522" s="84">
        <v>24</v>
      </c>
      <c r="F522" s="85">
        <v>157.62</v>
      </c>
      <c r="G522" s="85">
        <v>157.62</v>
      </c>
      <c r="H522" s="86">
        <v>41810</v>
      </c>
      <c r="I522" s="80">
        <v>0</v>
      </c>
      <c r="J522" s="78"/>
      <c r="K522" s="78"/>
      <c r="L522" s="78"/>
      <c r="M522" s="105"/>
      <c r="N522" s="90">
        <v>0</v>
      </c>
      <c r="O522" s="90">
        <f>SUM(N522/3.4528)</f>
        <v>0</v>
      </c>
      <c r="P522" s="31"/>
      <c r="Q522" s="31"/>
    </row>
    <row r="523" spans="2:17" ht="12">
      <c r="B523" s="32" t="s">
        <v>446</v>
      </c>
      <c r="C523" s="27">
        <v>830</v>
      </c>
      <c r="D523" s="28">
        <v>141.1</v>
      </c>
      <c r="E523" s="28">
        <v>24</v>
      </c>
      <c r="F523" s="29">
        <v>165.1</v>
      </c>
      <c r="G523" s="29"/>
      <c r="H523" s="30"/>
      <c r="I523" s="127">
        <v>165.1</v>
      </c>
      <c r="J523" s="55">
        <v>8.92</v>
      </c>
      <c r="K523" s="78">
        <v>165.1</v>
      </c>
      <c r="L523" s="78">
        <v>8.92</v>
      </c>
      <c r="M523" s="105"/>
      <c r="N523" s="55">
        <v>174.02</v>
      </c>
      <c r="O523" s="126">
        <f>SUM(N523/3.4528)</f>
        <v>50.39967562557924</v>
      </c>
      <c r="P523" s="31"/>
      <c r="Q523" s="31"/>
    </row>
    <row r="524" spans="2:17" ht="12">
      <c r="B524" s="41" t="s">
        <v>446</v>
      </c>
      <c r="C524" s="42"/>
      <c r="D524" s="43"/>
      <c r="E524" s="43"/>
      <c r="F524" s="35"/>
      <c r="G524" s="35"/>
      <c r="H524" s="104">
        <v>41792</v>
      </c>
      <c r="I524" s="131"/>
      <c r="J524" s="45"/>
      <c r="K524" s="101">
        <v>-165.1</v>
      </c>
      <c r="L524" s="101">
        <v>-8.92</v>
      </c>
      <c r="M524" s="117"/>
      <c r="N524" s="45"/>
      <c r="O524" s="173"/>
      <c r="P524" s="31"/>
      <c r="Q524" s="31"/>
    </row>
    <row r="525" spans="2:17" ht="12">
      <c r="B525" s="46" t="s">
        <v>446</v>
      </c>
      <c r="C525" s="37"/>
      <c r="D525" s="38"/>
      <c r="E525" s="38"/>
      <c r="F525" s="39"/>
      <c r="G525" s="39"/>
      <c r="H525" s="86">
        <v>45466</v>
      </c>
      <c r="I525" s="130"/>
      <c r="J525" s="47"/>
      <c r="K525" s="85">
        <v>24</v>
      </c>
      <c r="L525" s="85" t="s">
        <v>949</v>
      </c>
      <c r="M525" s="113"/>
      <c r="N525" s="47"/>
      <c r="O525" s="167"/>
      <c r="P525" s="31"/>
      <c r="Q525" s="31"/>
    </row>
    <row r="526" spans="1:17" ht="12">
      <c r="A526" s="73"/>
      <c r="B526" s="60" t="s">
        <v>289</v>
      </c>
      <c r="C526" s="83">
        <v>630</v>
      </c>
      <c r="D526" s="84">
        <v>107.1</v>
      </c>
      <c r="E526" s="84">
        <v>24</v>
      </c>
      <c r="F526" s="85">
        <v>131.1</v>
      </c>
      <c r="G526" s="85">
        <v>131.38</v>
      </c>
      <c r="H526" s="86">
        <v>41822</v>
      </c>
      <c r="I526" s="62">
        <v>-0.28</v>
      </c>
      <c r="J526" s="47">
        <v>0.08</v>
      </c>
      <c r="K526" s="85"/>
      <c r="L526" s="85"/>
      <c r="M526" s="113"/>
      <c r="N526" s="61">
        <v>-0.2</v>
      </c>
      <c r="O526" s="66">
        <f>SUM(N526/3.4528)</f>
        <v>-0.05792400370713624</v>
      </c>
      <c r="P526" s="31"/>
      <c r="Q526" s="31"/>
    </row>
    <row r="527" spans="2:17" ht="12">
      <c r="B527" s="75" t="s">
        <v>109</v>
      </c>
      <c r="C527" s="76">
        <v>600</v>
      </c>
      <c r="D527" s="77">
        <v>102</v>
      </c>
      <c r="E527" s="77">
        <v>24</v>
      </c>
      <c r="F527" s="78">
        <v>126</v>
      </c>
      <c r="G527" s="78">
        <v>126</v>
      </c>
      <c r="H527" s="79">
        <v>41820</v>
      </c>
      <c r="I527" s="80">
        <v>0</v>
      </c>
      <c r="J527" s="78"/>
      <c r="K527" s="78"/>
      <c r="L527" s="78"/>
      <c r="M527" s="105"/>
      <c r="N527" s="80">
        <v>0</v>
      </c>
      <c r="O527" s="90">
        <f>SUM(N527/3.4528)</f>
        <v>0</v>
      </c>
      <c r="P527" s="31"/>
      <c r="Q527" s="31"/>
    </row>
    <row r="528" spans="2:17" ht="12">
      <c r="B528" s="75" t="s">
        <v>294</v>
      </c>
      <c r="C528" s="76">
        <v>1200</v>
      </c>
      <c r="D528" s="77">
        <v>204</v>
      </c>
      <c r="E528" s="77">
        <v>24</v>
      </c>
      <c r="F528" s="78">
        <v>330</v>
      </c>
      <c r="G528" s="78">
        <v>330</v>
      </c>
      <c r="H528" s="79">
        <v>41820</v>
      </c>
      <c r="I528" s="80">
        <v>0</v>
      </c>
      <c r="J528" s="78"/>
      <c r="K528" s="78"/>
      <c r="L528" s="78"/>
      <c r="M528" s="105"/>
      <c r="N528" s="80">
        <v>0</v>
      </c>
      <c r="O528" s="81">
        <f>SUM(N528/3.4528)</f>
        <v>0</v>
      </c>
      <c r="P528" s="31"/>
      <c r="Q528" s="31"/>
    </row>
    <row r="529" spans="2:17" ht="12">
      <c r="B529" s="102" t="s">
        <v>295</v>
      </c>
      <c r="C529" s="103"/>
      <c r="D529" s="97"/>
      <c r="E529" s="97"/>
      <c r="F529" s="101"/>
      <c r="G529" s="101"/>
      <c r="H529" s="104"/>
      <c r="I529" s="100"/>
      <c r="J529" s="101"/>
      <c r="K529" s="101"/>
      <c r="L529" s="101"/>
      <c r="M529" s="117"/>
      <c r="N529" s="100"/>
      <c r="O529" s="170"/>
      <c r="P529" s="31"/>
      <c r="Q529" s="31"/>
    </row>
    <row r="530" spans="2:17" ht="12">
      <c r="B530" s="82" t="s">
        <v>173</v>
      </c>
      <c r="C530" s="83">
        <v>600</v>
      </c>
      <c r="D530" s="84">
        <v>102</v>
      </c>
      <c r="E530" s="84"/>
      <c r="F530" s="85"/>
      <c r="G530" s="85"/>
      <c r="H530" s="86"/>
      <c r="I530" s="87"/>
      <c r="J530" s="85"/>
      <c r="K530" s="85"/>
      <c r="L530" s="85"/>
      <c r="M530" s="113"/>
      <c r="N530" s="87"/>
      <c r="O530" s="169"/>
      <c r="P530" s="31"/>
      <c r="Q530" s="31"/>
    </row>
    <row r="531" spans="2:17" ht="12">
      <c r="B531" s="112" t="s">
        <v>842</v>
      </c>
      <c r="C531" s="103">
        <v>600</v>
      </c>
      <c r="D531" s="97">
        <v>102</v>
      </c>
      <c r="E531" s="97">
        <v>24</v>
      </c>
      <c r="F531" s="101">
        <v>126</v>
      </c>
      <c r="G531" s="101">
        <v>126</v>
      </c>
      <c r="H531" s="104">
        <v>41743</v>
      </c>
      <c r="I531" s="100">
        <v>0</v>
      </c>
      <c r="J531" s="101"/>
      <c r="K531" s="36">
        <v>-0.12</v>
      </c>
      <c r="L531" s="101"/>
      <c r="M531" s="117"/>
      <c r="N531" s="115">
        <v>-0.12</v>
      </c>
      <c r="O531" s="66">
        <f>SUM(N531/3.4528)</f>
        <v>-0.03475440222428174</v>
      </c>
      <c r="P531" s="31"/>
      <c r="Q531" s="31"/>
    </row>
    <row r="532" spans="2:17" ht="12">
      <c r="B532" s="32" t="s">
        <v>904</v>
      </c>
      <c r="C532" s="27">
        <v>600</v>
      </c>
      <c r="D532" s="28">
        <v>102</v>
      </c>
      <c r="E532" s="28">
        <v>24</v>
      </c>
      <c r="F532" s="29">
        <v>126</v>
      </c>
      <c r="G532" s="29"/>
      <c r="H532" s="30"/>
      <c r="I532" s="127">
        <v>126</v>
      </c>
      <c r="J532" s="55">
        <v>6.8</v>
      </c>
      <c r="K532" s="78">
        <v>126</v>
      </c>
      <c r="L532" s="78">
        <v>10.84</v>
      </c>
      <c r="M532" s="105"/>
      <c r="N532" s="69">
        <v>132.8</v>
      </c>
      <c r="O532" s="126">
        <f>SUM(N532/3.4528)</f>
        <v>38.46153846153847</v>
      </c>
      <c r="P532" s="31"/>
      <c r="Q532" s="31"/>
    </row>
    <row r="533" spans="2:17" ht="12">
      <c r="B533" s="46" t="s">
        <v>904</v>
      </c>
      <c r="C533" s="37"/>
      <c r="D533" s="38"/>
      <c r="E533" s="38"/>
      <c r="F533" s="39"/>
      <c r="G533" s="39"/>
      <c r="H533" s="86">
        <v>41715</v>
      </c>
      <c r="I533" s="130"/>
      <c r="J533" s="47"/>
      <c r="K533" s="85">
        <v>-126</v>
      </c>
      <c r="L533" s="85">
        <v>-10.84</v>
      </c>
      <c r="M533" s="113"/>
      <c r="N533" s="68"/>
      <c r="O533" s="167"/>
      <c r="P533" s="31"/>
      <c r="Q533" s="31"/>
    </row>
    <row r="534" spans="2:17" ht="12">
      <c r="B534" s="82" t="s">
        <v>319</v>
      </c>
      <c r="C534" s="83">
        <v>600</v>
      </c>
      <c r="D534" s="84">
        <v>102</v>
      </c>
      <c r="E534" s="84">
        <v>24</v>
      </c>
      <c r="F534" s="85">
        <v>126</v>
      </c>
      <c r="G534" s="85">
        <v>126</v>
      </c>
      <c r="H534" s="86">
        <v>41757</v>
      </c>
      <c r="I534" s="87">
        <v>0</v>
      </c>
      <c r="J534" s="85"/>
      <c r="K534" s="85"/>
      <c r="L534" s="85"/>
      <c r="M534" s="113"/>
      <c r="N534" s="88">
        <v>0</v>
      </c>
      <c r="O534" s="90">
        <f>SUM(N534/3.4528)</f>
        <v>0</v>
      </c>
      <c r="P534" s="31"/>
      <c r="Q534" s="31"/>
    </row>
    <row r="535" spans="2:17" ht="12">
      <c r="B535" s="112" t="s">
        <v>409</v>
      </c>
      <c r="C535" s="103">
        <v>600</v>
      </c>
      <c r="D535" s="97">
        <v>102</v>
      </c>
      <c r="E535" s="97">
        <v>24</v>
      </c>
      <c r="F535" s="101">
        <v>126</v>
      </c>
      <c r="G535" s="101">
        <v>136</v>
      </c>
      <c r="H535" s="104">
        <v>41827</v>
      </c>
      <c r="I535" s="118">
        <v>-10</v>
      </c>
      <c r="J535" s="45">
        <v>0.26</v>
      </c>
      <c r="K535" s="101"/>
      <c r="L535" s="101"/>
      <c r="M535" s="117"/>
      <c r="N535" s="123">
        <v>-9.74</v>
      </c>
      <c r="O535" s="66">
        <f>SUM(N535/3.4528)</f>
        <v>-2.820898980537535</v>
      </c>
      <c r="P535" s="31"/>
      <c r="Q535" s="31"/>
    </row>
    <row r="536" spans="2:17" ht="12">
      <c r="B536" s="57" t="s">
        <v>848</v>
      </c>
      <c r="C536" s="76">
        <v>578</v>
      </c>
      <c r="D536" s="77">
        <v>98.26</v>
      </c>
      <c r="E536" s="77">
        <v>24</v>
      </c>
      <c r="F536" s="78">
        <v>122.26</v>
      </c>
      <c r="G536" s="78">
        <v>128.09</v>
      </c>
      <c r="H536" s="79">
        <v>41842</v>
      </c>
      <c r="I536" s="67">
        <v>-5.83</v>
      </c>
      <c r="J536" s="78">
        <v>0.81</v>
      </c>
      <c r="K536" s="78"/>
      <c r="L536" s="78">
        <v>1.1</v>
      </c>
      <c r="M536" s="105"/>
      <c r="N536" s="114">
        <v>-5.83</v>
      </c>
      <c r="O536" s="59">
        <f>SUM(N536/3.4528)</f>
        <v>-1.6884847080630214</v>
      </c>
      <c r="P536" s="31"/>
      <c r="Q536" s="31"/>
    </row>
    <row r="537" spans="2:17" ht="12">
      <c r="B537" s="60" t="s">
        <v>848</v>
      </c>
      <c r="C537" s="83"/>
      <c r="D537" s="84"/>
      <c r="E537" s="84"/>
      <c r="F537" s="85"/>
      <c r="G537" s="85"/>
      <c r="H537" s="86">
        <v>41842</v>
      </c>
      <c r="I537" s="62"/>
      <c r="J537" s="85">
        <v>-0.81</v>
      </c>
      <c r="K537" s="85"/>
      <c r="L537" s="85">
        <v>-1.1</v>
      </c>
      <c r="M537" s="113"/>
      <c r="N537" s="116"/>
      <c r="O537" s="165"/>
      <c r="P537" s="31"/>
      <c r="Q537" s="31"/>
    </row>
    <row r="538" spans="2:17" ht="12">
      <c r="B538" s="82" t="s">
        <v>175</v>
      </c>
      <c r="C538" s="83">
        <v>600</v>
      </c>
      <c r="D538" s="84">
        <v>102</v>
      </c>
      <c r="E538" s="84">
        <v>24</v>
      </c>
      <c r="F538" s="85">
        <v>126</v>
      </c>
      <c r="G538" s="85">
        <v>126</v>
      </c>
      <c r="H538" s="86">
        <v>41806</v>
      </c>
      <c r="I538" s="87">
        <v>0</v>
      </c>
      <c r="J538" s="85"/>
      <c r="K538" s="85"/>
      <c r="L538" s="85"/>
      <c r="M538" s="113"/>
      <c r="N538" s="88">
        <v>0</v>
      </c>
      <c r="O538" s="90">
        <f aca="true" t="shared" si="14" ref="O538:O544">SUM(N538/3.4528)</f>
        <v>0</v>
      </c>
      <c r="P538" s="31"/>
      <c r="Q538" s="31"/>
    </row>
    <row r="539" spans="2:17" ht="12">
      <c r="B539" s="102" t="s">
        <v>825</v>
      </c>
      <c r="C539" s="103">
        <v>600</v>
      </c>
      <c r="D539" s="97">
        <v>102</v>
      </c>
      <c r="E539" s="97">
        <v>24</v>
      </c>
      <c r="F539" s="101">
        <v>126</v>
      </c>
      <c r="G539" s="101">
        <v>126</v>
      </c>
      <c r="H539" s="104">
        <v>41786</v>
      </c>
      <c r="I539" s="100">
        <v>0</v>
      </c>
      <c r="J539" s="101"/>
      <c r="K539" s="101"/>
      <c r="L539" s="101"/>
      <c r="M539" s="137"/>
      <c r="N539" s="119">
        <v>0</v>
      </c>
      <c r="O539" s="90">
        <f t="shared" si="14"/>
        <v>0</v>
      </c>
      <c r="P539" s="31"/>
      <c r="Q539" s="31"/>
    </row>
    <row r="540" spans="2:17" ht="12">
      <c r="B540" s="75" t="s">
        <v>944</v>
      </c>
      <c r="C540" s="76">
        <v>600</v>
      </c>
      <c r="D540" s="77">
        <v>102</v>
      </c>
      <c r="E540" s="77">
        <v>24</v>
      </c>
      <c r="F540" s="78">
        <v>126</v>
      </c>
      <c r="G540" s="78">
        <v>126</v>
      </c>
      <c r="H540" s="79">
        <v>41761</v>
      </c>
      <c r="I540" s="80">
        <v>0</v>
      </c>
      <c r="J540" s="78"/>
      <c r="K540" s="78"/>
      <c r="L540" s="78"/>
      <c r="M540" s="105"/>
      <c r="N540" s="81">
        <v>0</v>
      </c>
      <c r="O540" s="81">
        <f t="shared" si="14"/>
        <v>0</v>
      </c>
      <c r="P540" s="31"/>
      <c r="Q540" s="31"/>
    </row>
    <row r="541" spans="2:17" ht="12">
      <c r="B541" s="32" t="s">
        <v>744</v>
      </c>
      <c r="C541" s="76">
        <v>600</v>
      </c>
      <c r="D541" s="77">
        <v>102</v>
      </c>
      <c r="E541" s="77">
        <v>24</v>
      </c>
      <c r="F541" s="78">
        <v>126</v>
      </c>
      <c r="G541" s="78">
        <v>37.75</v>
      </c>
      <c r="H541" s="79">
        <v>42004</v>
      </c>
      <c r="I541" s="127">
        <v>88.25</v>
      </c>
      <c r="J541" s="55">
        <v>6.8</v>
      </c>
      <c r="K541" s="78">
        <v>10.1</v>
      </c>
      <c r="L541" s="78">
        <v>2.15</v>
      </c>
      <c r="M541" s="78"/>
      <c r="N541" s="126">
        <v>95.05</v>
      </c>
      <c r="O541" s="69">
        <f t="shared" si="14"/>
        <v>27.5283827618165</v>
      </c>
      <c r="P541" s="31"/>
      <c r="Q541" s="31"/>
    </row>
    <row r="542" spans="2:17" ht="12">
      <c r="B542" s="46" t="s">
        <v>744</v>
      </c>
      <c r="C542" s="83"/>
      <c r="D542" s="84"/>
      <c r="E542" s="84"/>
      <c r="F542" s="85"/>
      <c r="G542" s="85"/>
      <c r="H542" s="86">
        <v>42004</v>
      </c>
      <c r="I542" s="130"/>
      <c r="J542" s="47"/>
      <c r="K542" s="85">
        <v>-10.1</v>
      </c>
      <c r="L542" s="85">
        <v>-2.15</v>
      </c>
      <c r="M542" s="85"/>
      <c r="N542" s="128"/>
      <c r="O542" s="68"/>
      <c r="P542" s="31"/>
      <c r="Q542" s="31"/>
    </row>
    <row r="543" spans="2:17" ht="12">
      <c r="B543" s="82" t="s">
        <v>693</v>
      </c>
      <c r="C543" s="83">
        <v>605</v>
      </c>
      <c r="D543" s="84">
        <v>102.85</v>
      </c>
      <c r="E543" s="84">
        <v>24</v>
      </c>
      <c r="F543" s="85">
        <v>126.85</v>
      </c>
      <c r="G543" s="85">
        <v>126.85</v>
      </c>
      <c r="H543" s="86">
        <v>41729</v>
      </c>
      <c r="I543" s="87">
        <v>0</v>
      </c>
      <c r="J543" s="85"/>
      <c r="K543" s="85"/>
      <c r="L543" s="85"/>
      <c r="M543" s="113"/>
      <c r="N543" s="113">
        <v>0</v>
      </c>
      <c r="O543" s="88">
        <f t="shared" si="14"/>
        <v>0</v>
      </c>
      <c r="P543" s="31"/>
      <c r="Q543" s="31"/>
    </row>
    <row r="544" spans="2:17" ht="12">
      <c r="B544" s="112" t="s">
        <v>474</v>
      </c>
      <c r="C544" s="103">
        <v>600</v>
      </c>
      <c r="D544" s="97">
        <v>102</v>
      </c>
      <c r="E544" s="97">
        <v>24</v>
      </c>
      <c r="F544" s="101">
        <v>126</v>
      </c>
      <c r="G544" s="101">
        <v>126</v>
      </c>
      <c r="H544" s="104">
        <v>41703</v>
      </c>
      <c r="I544" s="100">
        <v>0</v>
      </c>
      <c r="J544" s="101"/>
      <c r="K544" s="36">
        <v>-31</v>
      </c>
      <c r="L544" s="101"/>
      <c r="M544" s="101"/>
      <c r="N544" s="123">
        <v>-31</v>
      </c>
      <c r="O544" s="66">
        <f t="shared" si="14"/>
        <v>-8.978220574606118</v>
      </c>
      <c r="P544" s="31"/>
      <c r="Q544" s="31"/>
    </row>
    <row r="545" spans="2:17" ht="12">
      <c r="B545" s="32" t="s">
        <v>945</v>
      </c>
      <c r="C545" s="27">
        <v>600</v>
      </c>
      <c r="D545" s="28">
        <v>102</v>
      </c>
      <c r="E545" s="28">
        <v>24</v>
      </c>
      <c r="F545" s="29">
        <v>126</v>
      </c>
      <c r="G545" s="29"/>
      <c r="H545" s="30"/>
      <c r="I545" s="127">
        <v>126</v>
      </c>
      <c r="J545" s="55">
        <v>5.11</v>
      </c>
      <c r="K545" s="78">
        <v>-31.32</v>
      </c>
      <c r="L545" s="78"/>
      <c r="M545" s="121"/>
      <c r="N545" s="69">
        <v>99.79</v>
      </c>
      <c r="O545" s="126">
        <f>SUM(N545/3.4528)</f>
        <v>28.901181649675628</v>
      </c>
      <c r="P545" s="31"/>
      <c r="Q545" s="31"/>
    </row>
    <row r="546" spans="2:17" ht="12">
      <c r="B546" s="46" t="s">
        <v>945</v>
      </c>
      <c r="C546" s="37"/>
      <c r="D546" s="38"/>
      <c r="E546" s="38"/>
      <c r="F546" s="39"/>
      <c r="G546" s="39"/>
      <c r="H546" s="86" t="s">
        <v>66</v>
      </c>
      <c r="I546" s="62">
        <v>-31.32</v>
      </c>
      <c r="J546" s="47"/>
      <c r="K546" s="85">
        <v>31.32</v>
      </c>
      <c r="L546" s="85"/>
      <c r="M546" s="122"/>
      <c r="N546" s="68"/>
      <c r="O546" s="167"/>
      <c r="P546" s="31"/>
      <c r="Q546" s="31"/>
    </row>
    <row r="547" spans="2:17" ht="12">
      <c r="B547" s="102" t="s">
        <v>480</v>
      </c>
      <c r="C547" s="103">
        <v>670</v>
      </c>
      <c r="D547" s="97">
        <v>113.9</v>
      </c>
      <c r="E547" s="97">
        <v>24</v>
      </c>
      <c r="F547" s="101">
        <v>137.9</v>
      </c>
      <c r="G547" s="101">
        <v>137.9</v>
      </c>
      <c r="H547" s="104">
        <v>41820</v>
      </c>
      <c r="I547" s="100">
        <v>0</v>
      </c>
      <c r="J547" s="85"/>
      <c r="K547" s="85"/>
      <c r="L547" s="85"/>
      <c r="M547" s="113"/>
      <c r="N547" s="119">
        <v>0</v>
      </c>
      <c r="O547" s="90">
        <f>SUM(N547/3.4528)</f>
        <v>0</v>
      </c>
      <c r="P547" s="31"/>
      <c r="Q547" s="31"/>
    </row>
    <row r="548" spans="2:17" ht="12">
      <c r="B548" s="75" t="s">
        <v>843</v>
      </c>
      <c r="C548" s="76">
        <v>812</v>
      </c>
      <c r="D548" s="77">
        <v>138.04</v>
      </c>
      <c r="E548" s="77">
        <v>24</v>
      </c>
      <c r="F548" s="78">
        <v>162.04</v>
      </c>
      <c r="G548" s="78">
        <v>162.04</v>
      </c>
      <c r="H548" s="79">
        <v>41757</v>
      </c>
      <c r="I548" s="96">
        <v>0</v>
      </c>
      <c r="J548" s="94"/>
      <c r="K548" s="94"/>
      <c r="L548" s="94"/>
      <c r="M548" s="106"/>
      <c r="N548" s="90">
        <v>0</v>
      </c>
      <c r="O548" s="90">
        <f>SUM(N548/3.4528)</f>
        <v>0</v>
      </c>
      <c r="P548" s="31"/>
      <c r="Q548" s="31"/>
    </row>
    <row r="549" spans="2:17" ht="12">
      <c r="B549" s="75" t="s">
        <v>186</v>
      </c>
      <c r="C549" s="76">
        <v>726</v>
      </c>
      <c r="D549" s="77">
        <v>123.42</v>
      </c>
      <c r="E549" s="77">
        <v>24</v>
      </c>
      <c r="F549" s="78">
        <v>261.32</v>
      </c>
      <c r="G549" s="78">
        <v>261.32</v>
      </c>
      <c r="H549" s="79">
        <v>41820</v>
      </c>
      <c r="I549" s="80">
        <v>0</v>
      </c>
      <c r="J549" s="78"/>
      <c r="K549" s="78"/>
      <c r="L549" s="78">
        <v>2.62</v>
      </c>
      <c r="M549" s="105"/>
      <c r="N549" s="105">
        <v>0</v>
      </c>
      <c r="O549" s="81">
        <f>SUM(N549/3.4528)</f>
        <v>0</v>
      </c>
      <c r="P549" s="31"/>
      <c r="Q549" s="31"/>
    </row>
    <row r="550" spans="2:17" ht="12">
      <c r="B550" s="82" t="s">
        <v>187</v>
      </c>
      <c r="C550" s="83">
        <v>670</v>
      </c>
      <c r="D550" s="84">
        <v>113.9</v>
      </c>
      <c r="E550" s="84"/>
      <c r="F550" s="85"/>
      <c r="G550" s="85"/>
      <c r="H550" s="86">
        <v>41820</v>
      </c>
      <c r="I550" s="87"/>
      <c r="J550" s="85"/>
      <c r="K550" s="85"/>
      <c r="L550" s="85">
        <v>-2.62</v>
      </c>
      <c r="M550" s="113"/>
      <c r="N550" s="113"/>
      <c r="O550" s="169"/>
      <c r="P550" s="31"/>
      <c r="Q550" s="31"/>
    </row>
    <row r="551" spans="2:17" ht="12">
      <c r="B551" s="102" t="s">
        <v>417</v>
      </c>
      <c r="C551" s="103">
        <v>600</v>
      </c>
      <c r="D551" s="97">
        <v>102</v>
      </c>
      <c r="E551" s="97">
        <v>24</v>
      </c>
      <c r="F551" s="101">
        <v>126</v>
      </c>
      <c r="G551" s="101">
        <v>126</v>
      </c>
      <c r="H551" s="104">
        <v>41815</v>
      </c>
      <c r="I551" s="80">
        <v>0</v>
      </c>
      <c r="J551" s="78"/>
      <c r="K551" s="78"/>
      <c r="L551" s="78"/>
      <c r="M551" s="105"/>
      <c r="N551" s="81">
        <v>0</v>
      </c>
      <c r="O551" s="90">
        <f>SUM(N551/3.4528)</f>
        <v>0</v>
      </c>
      <c r="P551" s="31"/>
      <c r="Q551" s="31"/>
    </row>
    <row r="552" spans="2:17" ht="12">
      <c r="B552" s="75" t="s">
        <v>107</v>
      </c>
      <c r="C552" s="76">
        <v>600</v>
      </c>
      <c r="D552" s="77">
        <v>102</v>
      </c>
      <c r="E552" s="77">
        <v>24</v>
      </c>
      <c r="F552" s="78">
        <v>228</v>
      </c>
      <c r="G552" s="78">
        <v>228</v>
      </c>
      <c r="H552" s="79">
        <v>41765</v>
      </c>
      <c r="I552" s="80">
        <v>0</v>
      </c>
      <c r="J552" s="78"/>
      <c r="K552" s="78"/>
      <c r="L552" s="78"/>
      <c r="M552" s="105"/>
      <c r="N552" s="81">
        <v>0</v>
      </c>
      <c r="O552" s="81">
        <f>SUM(N552/3.4528)</f>
        <v>0</v>
      </c>
      <c r="P552" s="31"/>
      <c r="Q552" s="31"/>
    </row>
    <row r="553" spans="2:17" ht="12">
      <c r="B553" s="82" t="s">
        <v>108</v>
      </c>
      <c r="C553" s="83">
        <v>600</v>
      </c>
      <c r="D553" s="84">
        <v>102</v>
      </c>
      <c r="E553" s="84"/>
      <c r="F553" s="85"/>
      <c r="G553" s="85"/>
      <c r="H553" s="86"/>
      <c r="I553" s="87"/>
      <c r="J553" s="85"/>
      <c r="K553" s="85"/>
      <c r="L553" s="85"/>
      <c r="M553" s="113"/>
      <c r="N553" s="88"/>
      <c r="O553" s="169"/>
      <c r="P553" s="31"/>
      <c r="Q553" s="31"/>
    </row>
    <row r="554" spans="2:17" ht="12">
      <c r="B554" s="91" t="s">
        <v>95</v>
      </c>
      <c r="C554" s="92">
        <v>600</v>
      </c>
      <c r="D554" s="93">
        <v>102</v>
      </c>
      <c r="E554" s="93">
        <v>24</v>
      </c>
      <c r="F554" s="94">
        <v>126</v>
      </c>
      <c r="G554" s="94">
        <v>126</v>
      </c>
      <c r="H554" s="95">
        <v>41787</v>
      </c>
      <c r="I554" s="96">
        <v>0</v>
      </c>
      <c r="J554" s="94"/>
      <c r="K554" s="94"/>
      <c r="L554" s="94"/>
      <c r="M554" s="106"/>
      <c r="N554" s="90">
        <v>0</v>
      </c>
      <c r="O554" s="90">
        <f>SUM(N554/3.4528)</f>
        <v>0</v>
      </c>
      <c r="P554" s="31"/>
      <c r="Q554" s="31"/>
    </row>
    <row r="555" spans="2:17" ht="12">
      <c r="B555" s="60" t="s">
        <v>552</v>
      </c>
      <c r="C555" s="83">
        <v>600</v>
      </c>
      <c r="D555" s="84">
        <v>102</v>
      </c>
      <c r="E555" s="84">
        <v>24</v>
      </c>
      <c r="F555" s="85">
        <v>126</v>
      </c>
      <c r="G555" s="85">
        <v>126</v>
      </c>
      <c r="H555" s="86">
        <v>41725</v>
      </c>
      <c r="I555" s="87">
        <v>0</v>
      </c>
      <c r="J555" s="85"/>
      <c r="K555" s="40">
        <v>-1</v>
      </c>
      <c r="L555" s="85"/>
      <c r="M555" s="113"/>
      <c r="N555" s="116">
        <v>-1</v>
      </c>
      <c r="O555" s="66">
        <f>SUM(N555/3.4528)</f>
        <v>-0.2896200185356812</v>
      </c>
      <c r="P555" s="31"/>
      <c r="Q555" s="31"/>
    </row>
    <row r="556" spans="2:17" ht="12">
      <c r="B556" s="102" t="s">
        <v>188</v>
      </c>
      <c r="C556" s="103">
        <v>600</v>
      </c>
      <c r="D556" s="97">
        <v>102</v>
      </c>
      <c r="E556" s="97">
        <v>24</v>
      </c>
      <c r="F556" s="101">
        <v>126</v>
      </c>
      <c r="G556" s="101">
        <v>126</v>
      </c>
      <c r="H556" s="104">
        <v>41687</v>
      </c>
      <c r="I556" s="100">
        <v>0</v>
      </c>
      <c r="J556" s="101"/>
      <c r="K556" s="101"/>
      <c r="L556" s="101">
        <v>4.23</v>
      </c>
      <c r="M556" s="117"/>
      <c r="N556" s="117">
        <v>0</v>
      </c>
      <c r="O556" s="81">
        <f>SUM(N556/3.4528)</f>
        <v>0</v>
      </c>
      <c r="P556" s="31"/>
      <c r="Q556" s="31"/>
    </row>
    <row r="557" spans="2:17" ht="12">
      <c r="B557" s="102" t="s">
        <v>188</v>
      </c>
      <c r="C557" s="103"/>
      <c r="D557" s="97"/>
      <c r="E557" s="97"/>
      <c r="F557" s="101"/>
      <c r="G557" s="101"/>
      <c r="H557" s="104">
        <v>41687</v>
      </c>
      <c r="I557" s="100"/>
      <c r="J557" s="101"/>
      <c r="K557" s="101"/>
      <c r="L557" s="101">
        <v>-4.23</v>
      </c>
      <c r="M557" s="117"/>
      <c r="N557" s="117"/>
      <c r="O557" s="169"/>
      <c r="P557" s="31"/>
      <c r="Q557" s="31"/>
    </row>
    <row r="558" spans="2:17" ht="12">
      <c r="B558" s="75" t="s">
        <v>653</v>
      </c>
      <c r="C558" s="76">
        <v>600</v>
      </c>
      <c r="D558" s="77">
        <v>102</v>
      </c>
      <c r="E558" s="77">
        <v>24</v>
      </c>
      <c r="F558" s="78">
        <v>126</v>
      </c>
      <c r="G558" s="78">
        <v>126</v>
      </c>
      <c r="H558" s="79">
        <v>41759</v>
      </c>
      <c r="I558" s="80">
        <v>0</v>
      </c>
      <c r="J558" s="78"/>
      <c r="K558" s="78">
        <v>24</v>
      </c>
      <c r="L558" s="78">
        <v>4.5</v>
      </c>
      <c r="M558" s="105"/>
      <c r="N558" s="105">
        <v>0</v>
      </c>
      <c r="O558" s="81">
        <f>SUM(N558/3.4528)</f>
        <v>0</v>
      </c>
      <c r="P558" s="31"/>
      <c r="Q558" s="31"/>
    </row>
    <row r="559" spans="2:17" ht="12">
      <c r="B559" s="82" t="s">
        <v>653</v>
      </c>
      <c r="C559" s="83"/>
      <c r="D559" s="84"/>
      <c r="E559" s="84"/>
      <c r="F559" s="85"/>
      <c r="G559" s="85"/>
      <c r="H559" s="86">
        <v>41759</v>
      </c>
      <c r="I559" s="87"/>
      <c r="J559" s="85"/>
      <c r="K559" s="85">
        <v>-24</v>
      </c>
      <c r="L559" s="85">
        <v>-4.5</v>
      </c>
      <c r="M559" s="113"/>
      <c r="N559" s="113"/>
      <c r="O559" s="169"/>
      <c r="P559" s="31"/>
      <c r="Q559" s="31"/>
    </row>
    <row r="560" spans="2:17" ht="12">
      <c r="B560" s="102" t="s">
        <v>767</v>
      </c>
      <c r="C560" s="103">
        <v>605</v>
      </c>
      <c r="D560" s="97">
        <v>102.85</v>
      </c>
      <c r="E560" s="97">
        <v>24</v>
      </c>
      <c r="F560" s="101">
        <v>126.85</v>
      </c>
      <c r="G560" s="101">
        <v>126.85</v>
      </c>
      <c r="H560" s="104">
        <v>41809</v>
      </c>
      <c r="I560" s="100">
        <v>0</v>
      </c>
      <c r="J560" s="85"/>
      <c r="K560" s="85"/>
      <c r="L560" s="85"/>
      <c r="M560" s="113"/>
      <c r="N560" s="119">
        <v>0</v>
      </c>
      <c r="O560" s="90">
        <f>SUM(N560/3.4528)</f>
        <v>0</v>
      </c>
      <c r="P560" s="31"/>
      <c r="Q560" s="31"/>
    </row>
    <row r="561" spans="2:17" ht="12">
      <c r="B561" s="91" t="s">
        <v>787</v>
      </c>
      <c r="C561" s="92">
        <v>608</v>
      </c>
      <c r="D561" s="93">
        <v>137.36</v>
      </c>
      <c r="E561" s="93"/>
      <c r="F561" s="94">
        <v>137.36</v>
      </c>
      <c r="G561" s="94">
        <v>137.36</v>
      </c>
      <c r="H561" s="95">
        <v>41978</v>
      </c>
      <c r="I561" s="96">
        <v>0</v>
      </c>
      <c r="J561" s="94"/>
      <c r="K561" s="94"/>
      <c r="L561" s="94"/>
      <c r="M561" s="106"/>
      <c r="N561" s="90">
        <v>0</v>
      </c>
      <c r="O561" s="90">
        <f>SUM(N561/3.4528)</f>
        <v>0</v>
      </c>
      <c r="P561" s="31"/>
      <c r="Q561" s="31"/>
    </row>
    <row r="562" spans="2:17" ht="12">
      <c r="B562" s="102" t="s">
        <v>599</v>
      </c>
      <c r="C562" s="103">
        <v>600</v>
      </c>
      <c r="D562" s="97">
        <v>102</v>
      </c>
      <c r="E562" s="97">
        <v>24</v>
      </c>
      <c r="F562" s="101">
        <v>126</v>
      </c>
      <c r="G562" s="101">
        <v>126</v>
      </c>
      <c r="H562" s="104">
        <v>41819</v>
      </c>
      <c r="I562" s="100">
        <v>0</v>
      </c>
      <c r="J562" s="101"/>
      <c r="K562" s="101"/>
      <c r="L562" s="101"/>
      <c r="M562" s="117"/>
      <c r="N562" s="119">
        <v>0</v>
      </c>
      <c r="O562" s="90">
        <f>SUM(N562/3.4528)</f>
        <v>0</v>
      </c>
      <c r="P562" s="31"/>
      <c r="Q562" s="31"/>
    </row>
    <row r="563" spans="2:17" ht="12">
      <c r="B563" s="75" t="s">
        <v>746</v>
      </c>
      <c r="C563" s="76">
        <v>600</v>
      </c>
      <c r="D563" s="77">
        <v>102</v>
      </c>
      <c r="E563" s="77">
        <v>24</v>
      </c>
      <c r="F563" s="78">
        <v>126</v>
      </c>
      <c r="G563" s="78">
        <v>125</v>
      </c>
      <c r="H563" s="79">
        <v>41743</v>
      </c>
      <c r="I563" s="80">
        <v>1</v>
      </c>
      <c r="J563" s="78"/>
      <c r="K563" s="78">
        <v>-1</v>
      </c>
      <c r="L563" s="78"/>
      <c r="M563" s="105"/>
      <c r="N563" s="81">
        <v>0</v>
      </c>
      <c r="O563" s="81">
        <f>SUM(N563/3.4528)</f>
        <v>0</v>
      </c>
      <c r="P563" s="31"/>
      <c r="Q563" s="31"/>
    </row>
    <row r="564" spans="2:17" ht="12">
      <c r="B564" s="102" t="s">
        <v>747</v>
      </c>
      <c r="C564" s="103">
        <v>600</v>
      </c>
      <c r="D564" s="97">
        <v>102</v>
      </c>
      <c r="E564" s="97"/>
      <c r="F564" s="101"/>
      <c r="G564" s="101"/>
      <c r="H564" s="98" t="s">
        <v>66</v>
      </c>
      <c r="I564" s="100">
        <v>-1</v>
      </c>
      <c r="J564" s="101"/>
      <c r="K564" s="101">
        <v>1</v>
      </c>
      <c r="L564" s="101"/>
      <c r="M564" s="117"/>
      <c r="N564" s="119"/>
      <c r="O564" s="169"/>
      <c r="P564" s="31"/>
      <c r="Q564" s="31"/>
    </row>
    <row r="565" spans="2:17" ht="12">
      <c r="B565" s="75" t="s">
        <v>419</v>
      </c>
      <c r="C565" s="76">
        <v>600</v>
      </c>
      <c r="D565" s="77">
        <v>102</v>
      </c>
      <c r="E565" s="77">
        <v>24</v>
      </c>
      <c r="F565" s="78">
        <v>126</v>
      </c>
      <c r="G565" s="78">
        <v>126</v>
      </c>
      <c r="H565" s="79">
        <v>41713</v>
      </c>
      <c r="I565" s="80">
        <v>0</v>
      </c>
      <c r="J565" s="78"/>
      <c r="K565" s="78">
        <v>126</v>
      </c>
      <c r="L565" s="78">
        <v>6.8</v>
      </c>
      <c r="M565" s="105"/>
      <c r="N565" s="105">
        <v>0</v>
      </c>
      <c r="O565" s="81">
        <f>SUM(N565/3.4528)</f>
        <v>0</v>
      </c>
      <c r="P565" s="31"/>
      <c r="Q565" s="31"/>
    </row>
    <row r="566" spans="2:17" ht="12">
      <c r="B566" s="82" t="s">
        <v>419</v>
      </c>
      <c r="C566" s="83"/>
      <c r="D566" s="84"/>
      <c r="E566" s="84"/>
      <c r="F566" s="85"/>
      <c r="G566" s="85"/>
      <c r="H566" s="86">
        <v>41713</v>
      </c>
      <c r="I566" s="87"/>
      <c r="J566" s="85"/>
      <c r="K566" s="85">
        <v>-126</v>
      </c>
      <c r="L566" s="85">
        <v>-6.8</v>
      </c>
      <c r="M566" s="113"/>
      <c r="N566" s="113"/>
      <c r="O566" s="169"/>
      <c r="P566" s="31"/>
      <c r="Q566" s="31"/>
    </row>
    <row r="567" spans="2:17" ht="12">
      <c r="B567" s="82" t="s">
        <v>612</v>
      </c>
      <c r="C567" s="83">
        <v>600</v>
      </c>
      <c r="D567" s="84">
        <v>102</v>
      </c>
      <c r="E567" s="84">
        <v>24</v>
      </c>
      <c r="F567" s="85">
        <v>126</v>
      </c>
      <c r="G567" s="85">
        <v>126</v>
      </c>
      <c r="H567" s="86">
        <v>41792</v>
      </c>
      <c r="I567" s="87">
        <v>0</v>
      </c>
      <c r="J567" s="85"/>
      <c r="K567" s="85"/>
      <c r="L567" s="85"/>
      <c r="M567" s="113"/>
      <c r="N567" s="88">
        <v>0</v>
      </c>
      <c r="O567" s="90">
        <f>SUM(N567/3.4528)</f>
        <v>0</v>
      </c>
      <c r="P567" s="31"/>
      <c r="Q567" s="31"/>
    </row>
    <row r="568" spans="2:17" ht="12">
      <c r="B568" s="102" t="s">
        <v>657</v>
      </c>
      <c r="C568" s="103">
        <v>600</v>
      </c>
      <c r="D568" s="97">
        <v>102</v>
      </c>
      <c r="E568" s="97">
        <v>24</v>
      </c>
      <c r="F568" s="101">
        <v>126</v>
      </c>
      <c r="G568" s="101">
        <v>126</v>
      </c>
      <c r="H568" s="111">
        <v>41778</v>
      </c>
      <c r="I568" s="96">
        <v>0</v>
      </c>
      <c r="J568" s="94"/>
      <c r="K568" s="94"/>
      <c r="L568" s="94"/>
      <c r="M568" s="106"/>
      <c r="N568" s="90">
        <v>0</v>
      </c>
      <c r="O568" s="90">
        <f>SUM(N568/3.4528)</f>
        <v>0</v>
      </c>
      <c r="P568" s="31"/>
      <c r="Q568" s="31"/>
    </row>
    <row r="569" spans="2:17" ht="12">
      <c r="B569" s="75" t="s">
        <v>903</v>
      </c>
      <c r="C569" s="76">
        <v>600</v>
      </c>
      <c r="D569" s="77">
        <v>102</v>
      </c>
      <c r="E569" s="77">
        <v>24</v>
      </c>
      <c r="F569" s="78">
        <v>228</v>
      </c>
      <c r="G569" s="78">
        <v>228</v>
      </c>
      <c r="H569" s="79">
        <v>41859</v>
      </c>
      <c r="I569" s="80">
        <v>0</v>
      </c>
      <c r="J569" s="78">
        <v>2.6</v>
      </c>
      <c r="K569" s="78">
        <v>24</v>
      </c>
      <c r="L569" s="78">
        <v>9.92</v>
      </c>
      <c r="M569" s="105"/>
      <c r="N569" s="105">
        <v>0</v>
      </c>
      <c r="O569" s="81">
        <f>SUM(N569/3.4528)</f>
        <v>0</v>
      </c>
      <c r="P569" s="31"/>
      <c r="Q569" s="31"/>
    </row>
    <row r="570" spans="2:17" ht="12">
      <c r="B570" s="102" t="s">
        <v>902</v>
      </c>
      <c r="C570" s="103">
        <v>600</v>
      </c>
      <c r="D570" s="97">
        <v>102</v>
      </c>
      <c r="E570" s="97"/>
      <c r="F570" s="101"/>
      <c r="G570" s="101"/>
      <c r="H570" s="104">
        <v>41871</v>
      </c>
      <c r="I570" s="100"/>
      <c r="J570" s="101">
        <v>-2.6</v>
      </c>
      <c r="K570" s="101">
        <v>-24</v>
      </c>
      <c r="L570" s="101">
        <v>-9.92</v>
      </c>
      <c r="M570" s="101"/>
      <c r="N570" s="119"/>
      <c r="O570" s="169"/>
      <c r="P570" s="31"/>
      <c r="Q570" s="31"/>
    </row>
    <row r="571" spans="2:17" ht="12">
      <c r="B571" s="75" t="s">
        <v>33</v>
      </c>
      <c r="C571" s="76">
        <v>600</v>
      </c>
      <c r="D571" s="77">
        <v>102</v>
      </c>
      <c r="E571" s="77">
        <v>24</v>
      </c>
      <c r="F571" s="78">
        <v>217.8</v>
      </c>
      <c r="G571" s="78">
        <v>217.8</v>
      </c>
      <c r="H571" s="79">
        <v>41759</v>
      </c>
      <c r="I571" s="80">
        <v>0</v>
      </c>
      <c r="J571" s="78"/>
      <c r="K571" s="78"/>
      <c r="L571" s="78"/>
      <c r="M571" s="105"/>
      <c r="N571" s="105">
        <v>0</v>
      </c>
      <c r="O571" s="81">
        <f>SUM(N571/3.4528)</f>
        <v>0</v>
      </c>
      <c r="P571" s="31"/>
      <c r="Q571" s="31"/>
    </row>
    <row r="572" spans="2:17" ht="12">
      <c r="B572" s="82" t="s">
        <v>34</v>
      </c>
      <c r="C572" s="83">
        <v>540</v>
      </c>
      <c r="D572" s="84">
        <v>91.8</v>
      </c>
      <c r="E572" s="84"/>
      <c r="F572" s="85"/>
      <c r="G572" s="85"/>
      <c r="H572" s="86"/>
      <c r="I572" s="87"/>
      <c r="J572" s="85"/>
      <c r="K572" s="85"/>
      <c r="L572" s="85"/>
      <c r="M572" s="113"/>
      <c r="N572" s="113"/>
      <c r="O572" s="169"/>
      <c r="P572" s="31"/>
      <c r="Q572" s="31"/>
    </row>
    <row r="573" spans="2:17" ht="12">
      <c r="B573" s="102" t="s">
        <v>132</v>
      </c>
      <c r="C573" s="103">
        <v>600</v>
      </c>
      <c r="D573" s="97">
        <v>102</v>
      </c>
      <c r="E573" s="97">
        <v>24</v>
      </c>
      <c r="F573" s="101">
        <v>126</v>
      </c>
      <c r="G573" s="101">
        <v>126</v>
      </c>
      <c r="H573" s="104">
        <v>41790</v>
      </c>
      <c r="I573" s="100">
        <v>0</v>
      </c>
      <c r="J573" s="101"/>
      <c r="K573" s="101"/>
      <c r="L573" s="101"/>
      <c r="M573" s="101"/>
      <c r="N573" s="119">
        <v>0</v>
      </c>
      <c r="O573" s="90">
        <f>SUM(N573/3.4528)</f>
        <v>0</v>
      </c>
      <c r="P573" s="31"/>
      <c r="Q573" s="31"/>
    </row>
    <row r="574" spans="2:17" ht="12">
      <c r="B574" s="75" t="s">
        <v>484</v>
      </c>
      <c r="C574" s="76">
        <v>600</v>
      </c>
      <c r="D574" s="77">
        <v>102</v>
      </c>
      <c r="E574" s="77">
        <v>24</v>
      </c>
      <c r="F574" s="78">
        <v>126</v>
      </c>
      <c r="G574" s="78">
        <v>126</v>
      </c>
      <c r="H574" s="79">
        <v>41808</v>
      </c>
      <c r="I574" s="80">
        <v>0</v>
      </c>
      <c r="J574" s="78"/>
      <c r="K574" s="78"/>
      <c r="L574" s="78"/>
      <c r="M574" s="105"/>
      <c r="N574" s="105">
        <v>0</v>
      </c>
      <c r="O574" s="90">
        <f>SUM(N574/3.4528)</f>
        <v>0</v>
      </c>
      <c r="P574" s="31"/>
      <c r="Q574" s="31"/>
    </row>
    <row r="575" spans="2:17" ht="12">
      <c r="B575" s="32" t="s">
        <v>57</v>
      </c>
      <c r="C575" s="76">
        <v>600</v>
      </c>
      <c r="D575" s="77">
        <v>102</v>
      </c>
      <c r="E575" s="77">
        <v>24</v>
      </c>
      <c r="F575" s="78">
        <v>126</v>
      </c>
      <c r="G575" s="78">
        <v>126</v>
      </c>
      <c r="H575" s="79">
        <v>41831</v>
      </c>
      <c r="I575" s="80">
        <v>0</v>
      </c>
      <c r="J575" s="55">
        <v>0.42</v>
      </c>
      <c r="K575" s="78">
        <v>124.54</v>
      </c>
      <c r="L575" s="78">
        <v>6.8</v>
      </c>
      <c r="M575" s="105"/>
      <c r="N575" s="69">
        <v>0.42</v>
      </c>
      <c r="O575" s="126">
        <f>SUM(N575/3.4528)</f>
        <v>0.1216404077849861</v>
      </c>
      <c r="P575" s="31"/>
      <c r="Q575" s="31"/>
    </row>
    <row r="576" spans="2:17" ht="12">
      <c r="B576" s="46" t="s">
        <v>57</v>
      </c>
      <c r="C576" s="83"/>
      <c r="D576" s="84"/>
      <c r="E576" s="84"/>
      <c r="F576" s="85"/>
      <c r="G576" s="85"/>
      <c r="H576" s="86">
        <v>41831</v>
      </c>
      <c r="I576" s="87"/>
      <c r="J576" s="47"/>
      <c r="K576" s="85">
        <v>-124.54</v>
      </c>
      <c r="L576" s="85">
        <v>-6.8</v>
      </c>
      <c r="M576" s="113"/>
      <c r="N576" s="68"/>
      <c r="O576" s="167"/>
      <c r="P576" s="31"/>
      <c r="Q576" s="31"/>
    </row>
    <row r="577" spans="2:17" ht="12">
      <c r="B577" s="102" t="s">
        <v>819</v>
      </c>
      <c r="C577" s="103">
        <v>600</v>
      </c>
      <c r="D577" s="97">
        <v>102</v>
      </c>
      <c r="E577" s="97">
        <v>24</v>
      </c>
      <c r="F577" s="101">
        <v>126</v>
      </c>
      <c r="G577" s="101">
        <v>126</v>
      </c>
      <c r="H577" s="104">
        <v>41738</v>
      </c>
      <c r="I577" s="100">
        <v>0</v>
      </c>
      <c r="J577" s="101"/>
      <c r="K577" s="101"/>
      <c r="L577" s="101"/>
      <c r="M577" s="117"/>
      <c r="N577" s="119">
        <v>0</v>
      </c>
      <c r="O577" s="90">
        <f>SUM(N577/3.4528)</f>
        <v>0</v>
      </c>
      <c r="P577" s="31"/>
      <c r="Q577" s="31"/>
    </row>
    <row r="578" spans="2:17" ht="12">
      <c r="B578" s="75" t="s">
        <v>906</v>
      </c>
      <c r="C578" s="76">
        <v>600</v>
      </c>
      <c r="D578" s="77">
        <v>102</v>
      </c>
      <c r="E578" s="77">
        <v>24</v>
      </c>
      <c r="F578" s="78">
        <v>126</v>
      </c>
      <c r="G578" s="78">
        <v>126</v>
      </c>
      <c r="H578" s="79">
        <v>41713</v>
      </c>
      <c r="I578" s="80">
        <v>0</v>
      </c>
      <c r="J578" s="78"/>
      <c r="K578" s="78"/>
      <c r="L578" s="78"/>
      <c r="M578" s="105"/>
      <c r="N578" s="81">
        <v>0</v>
      </c>
      <c r="O578" s="90">
        <f>SUM(N578/3.4528)</f>
        <v>0</v>
      </c>
      <c r="P578" s="31"/>
      <c r="Q578" s="31"/>
    </row>
    <row r="579" spans="2:17" ht="12">
      <c r="B579" s="75" t="s">
        <v>500</v>
      </c>
      <c r="C579" s="76">
        <v>600</v>
      </c>
      <c r="D579" s="77">
        <v>102</v>
      </c>
      <c r="E579" s="77">
        <v>24</v>
      </c>
      <c r="F579" s="78">
        <v>126</v>
      </c>
      <c r="G579" s="78">
        <v>126</v>
      </c>
      <c r="H579" s="79">
        <v>41729</v>
      </c>
      <c r="I579" s="80">
        <v>0</v>
      </c>
      <c r="J579" s="78"/>
      <c r="K579" s="78">
        <v>24</v>
      </c>
      <c r="L579" s="78"/>
      <c r="M579" s="121"/>
      <c r="N579" s="105">
        <v>0</v>
      </c>
      <c r="O579" s="81">
        <f>SUM(N579/3.4528)</f>
        <v>0</v>
      </c>
      <c r="P579" s="31"/>
      <c r="Q579" s="31"/>
    </row>
    <row r="580" spans="2:17" ht="12">
      <c r="B580" s="82" t="s">
        <v>500</v>
      </c>
      <c r="C580" s="83"/>
      <c r="D580" s="84"/>
      <c r="E580" s="84"/>
      <c r="F580" s="85"/>
      <c r="G580" s="85"/>
      <c r="H580" s="86">
        <v>41683</v>
      </c>
      <c r="I580" s="87"/>
      <c r="J580" s="85"/>
      <c r="K580" s="85">
        <v>-24</v>
      </c>
      <c r="L580" s="85"/>
      <c r="M580" s="122"/>
      <c r="N580" s="113"/>
      <c r="O580" s="169"/>
      <c r="P580" s="31"/>
      <c r="Q580" s="31"/>
    </row>
    <row r="581" spans="2:17" ht="12">
      <c r="B581" s="102" t="s">
        <v>47</v>
      </c>
      <c r="C581" s="103">
        <v>600</v>
      </c>
      <c r="D581" s="97">
        <v>102</v>
      </c>
      <c r="E581" s="97">
        <v>24</v>
      </c>
      <c r="F581" s="101">
        <v>126</v>
      </c>
      <c r="G581" s="101">
        <v>126</v>
      </c>
      <c r="H581" s="104">
        <v>41724</v>
      </c>
      <c r="I581" s="100">
        <v>0</v>
      </c>
      <c r="J581" s="101"/>
      <c r="K581" s="101">
        <v>126</v>
      </c>
      <c r="L581" s="101">
        <v>6.8</v>
      </c>
      <c r="M581" s="117"/>
      <c r="N581" s="117">
        <v>0</v>
      </c>
      <c r="O581" s="81">
        <f>SUM(N581/3.4528)</f>
        <v>0</v>
      </c>
      <c r="P581" s="31"/>
      <c r="Q581" s="31"/>
    </row>
    <row r="582" spans="2:17" ht="12">
      <c r="B582" s="102" t="s">
        <v>47</v>
      </c>
      <c r="C582" s="103"/>
      <c r="D582" s="97"/>
      <c r="E582" s="97"/>
      <c r="F582" s="101"/>
      <c r="G582" s="101"/>
      <c r="H582" s="104">
        <v>41724</v>
      </c>
      <c r="I582" s="100"/>
      <c r="J582" s="101"/>
      <c r="K582" s="101">
        <v>-126</v>
      </c>
      <c r="L582" s="101">
        <v>-6.8</v>
      </c>
      <c r="M582" s="117"/>
      <c r="N582" s="117"/>
      <c r="O582" s="169"/>
      <c r="P582" s="31"/>
      <c r="Q582" s="31"/>
    </row>
    <row r="583" spans="2:17" ht="12">
      <c r="B583" s="32" t="s">
        <v>877</v>
      </c>
      <c r="C583" s="76">
        <v>600</v>
      </c>
      <c r="D583" s="77">
        <v>102</v>
      </c>
      <c r="E583" s="77">
        <v>24</v>
      </c>
      <c r="F583" s="78">
        <v>126</v>
      </c>
      <c r="G583" s="78">
        <v>126</v>
      </c>
      <c r="H583" s="79">
        <v>41925</v>
      </c>
      <c r="I583" s="80">
        <v>0</v>
      </c>
      <c r="J583" s="55">
        <v>3.89</v>
      </c>
      <c r="K583" s="78">
        <v>126</v>
      </c>
      <c r="L583" s="78">
        <v>12.85</v>
      </c>
      <c r="M583" s="105"/>
      <c r="N583" s="69">
        <v>3.89</v>
      </c>
      <c r="O583" s="126">
        <f>SUM(N583/3.4528)</f>
        <v>1.1266218721038</v>
      </c>
      <c r="P583" s="31"/>
      <c r="Q583" s="31"/>
    </row>
    <row r="584" spans="2:17" ht="12">
      <c r="B584" s="46" t="s">
        <v>877</v>
      </c>
      <c r="C584" s="83"/>
      <c r="D584" s="84"/>
      <c r="E584" s="84"/>
      <c r="F584" s="85"/>
      <c r="G584" s="85"/>
      <c r="H584" s="86">
        <v>41711</v>
      </c>
      <c r="I584" s="87"/>
      <c r="J584" s="47"/>
      <c r="K584" s="85">
        <v>-126</v>
      </c>
      <c r="L584" s="85">
        <v>-12.85</v>
      </c>
      <c r="M584" s="113"/>
      <c r="N584" s="68"/>
      <c r="O584" s="167"/>
      <c r="P584" s="31"/>
      <c r="Q584" s="31"/>
    </row>
    <row r="585" spans="2:17" ht="12">
      <c r="B585" s="102" t="s">
        <v>54</v>
      </c>
      <c r="C585" s="103">
        <v>609</v>
      </c>
      <c r="D585" s="97">
        <f>SUM(C585*0.17)</f>
        <v>103.53</v>
      </c>
      <c r="E585" s="97">
        <v>24</v>
      </c>
      <c r="F585" s="101">
        <f>SUM(D585:E586)</f>
        <v>231.23000000000002</v>
      </c>
      <c r="G585" s="101">
        <v>228</v>
      </c>
      <c r="H585" s="104">
        <v>41716</v>
      </c>
      <c r="I585" s="100">
        <v>3.23</v>
      </c>
      <c r="J585" s="101"/>
      <c r="K585" s="101"/>
      <c r="L585" s="101"/>
      <c r="M585" s="117"/>
      <c r="N585" s="119">
        <v>0</v>
      </c>
      <c r="O585" s="81">
        <f>SUM(N585/3.4528)</f>
        <v>0</v>
      </c>
      <c r="P585" s="31"/>
      <c r="Q585" s="31"/>
    </row>
    <row r="586" spans="2:17" ht="12">
      <c r="B586" s="82" t="s">
        <v>55</v>
      </c>
      <c r="C586" s="83">
        <v>610</v>
      </c>
      <c r="D586" s="84">
        <f>SUM(C586*0.17)</f>
        <v>103.7</v>
      </c>
      <c r="E586" s="84"/>
      <c r="F586" s="85"/>
      <c r="G586" s="85">
        <v>3.23</v>
      </c>
      <c r="H586" s="86">
        <v>41717</v>
      </c>
      <c r="I586" s="87">
        <v>-3.23</v>
      </c>
      <c r="J586" s="85"/>
      <c r="K586" s="85"/>
      <c r="L586" s="85"/>
      <c r="M586" s="113"/>
      <c r="N586" s="88"/>
      <c r="O586" s="169"/>
      <c r="P586" s="31"/>
      <c r="Q586" s="31"/>
    </row>
    <row r="587" spans="2:17" ht="12">
      <c r="B587" s="57" t="s">
        <v>103</v>
      </c>
      <c r="C587" s="76">
        <v>600</v>
      </c>
      <c r="D587" s="77">
        <v>102</v>
      </c>
      <c r="E587" s="77">
        <v>24</v>
      </c>
      <c r="F587" s="78">
        <v>126</v>
      </c>
      <c r="G587" s="78"/>
      <c r="H587" s="89" t="s">
        <v>66</v>
      </c>
      <c r="I587" s="80">
        <v>126</v>
      </c>
      <c r="J587" s="78"/>
      <c r="K587" s="58">
        <v>-170.4</v>
      </c>
      <c r="L587" s="78"/>
      <c r="M587" s="121"/>
      <c r="N587" s="114">
        <v>-44.4</v>
      </c>
      <c r="O587" s="59">
        <f aca="true" t="shared" si="15" ref="O587:O593">SUM(N587/3.4528)</f>
        <v>-12.859128822984244</v>
      </c>
      <c r="P587" s="31"/>
      <c r="Q587" s="31"/>
    </row>
    <row r="588" spans="2:17" ht="12">
      <c r="B588" s="32" t="s">
        <v>251</v>
      </c>
      <c r="C588" s="76">
        <v>600</v>
      </c>
      <c r="D588" s="77">
        <v>102</v>
      </c>
      <c r="E588" s="77">
        <v>24</v>
      </c>
      <c r="F588" s="78">
        <v>126</v>
      </c>
      <c r="G588" s="78">
        <v>126</v>
      </c>
      <c r="H588" s="79">
        <v>41964</v>
      </c>
      <c r="I588" s="80">
        <v>0</v>
      </c>
      <c r="J588" s="55">
        <v>5.33</v>
      </c>
      <c r="K588" s="78">
        <v>126</v>
      </c>
      <c r="L588" s="78">
        <v>12.89</v>
      </c>
      <c r="M588" s="105"/>
      <c r="N588" s="126">
        <v>5.33</v>
      </c>
      <c r="O588" s="69">
        <f t="shared" si="15"/>
        <v>1.5436746987951808</v>
      </c>
      <c r="P588" s="31"/>
      <c r="Q588" s="31"/>
    </row>
    <row r="589" spans="2:17" ht="12">
      <c r="B589" s="46" t="s">
        <v>251</v>
      </c>
      <c r="C589" s="83"/>
      <c r="D589" s="84"/>
      <c r="E589" s="84"/>
      <c r="F589" s="85"/>
      <c r="G589" s="85"/>
      <c r="H589" s="86">
        <v>41964</v>
      </c>
      <c r="I589" s="87"/>
      <c r="J589" s="47"/>
      <c r="K589" s="85">
        <v>-126</v>
      </c>
      <c r="L589" s="85">
        <v>-12.89</v>
      </c>
      <c r="M589" s="113"/>
      <c r="N589" s="128"/>
      <c r="O589" s="68"/>
      <c r="P589" s="31"/>
      <c r="Q589" s="31"/>
    </row>
    <row r="590" spans="2:17" ht="12">
      <c r="B590" s="102" t="s">
        <v>96</v>
      </c>
      <c r="C590" s="103">
        <v>600</v>
      </c>
      <c r="D590" s="97">
        <v>102</v>
      </c>
      <c r="E590" s="97">
        <v>24</v>
      </c>
      <c r="F590" s="101">
        <v>126</v>
      </c>
      <c r="G590" s="101">
        <v>126</v>
      </c>
      <c r="H590" s="104">
        <v>41782</v>
      </c>
      <c r="I590" s="100">
        <v>0</v>
      </c>
      <c r="J590" s="101"/>
      <c r="K590" s="101"/>
      <c r="L590" s="101"/>
      <c r="M590" s="117"/>
      <c r="N590" s="119">
        <v>0</v>
      </c>
      <c r="O590" s="88">
        <f t="shared" si="15"/>
        <v>0</v>
      </c>
      <c r="P590" s="31"/>
      <c r="Q590" s="31"/>
    </row>
    <row r="591" spans="2:17" ht="12">
      <c r="B591" s="91" t="s">
        <v>438</v>
      </c>
      <c r="C591" s="92">
        <v>600</v>
      </c>
      <c r="D591" s="93">
        <v>102</v>
      </c>
      <c r="E591" s="93">
        <v>24</v>
      </c>
      <c r="F591" s="94">
        <v>126</v>
      </c>
      <c r="G591" s="94">
        <v>126</v>
      </c>
      <c r="H591" s="95">
        <v>41739</v>
      </c>
      <c r="I591" s="96">
        <v>0</v>
      </c>
      <c r="J591" s="94"/>
      <c r="K591" s="94"/>
      <c r="L591" s="94"/>
      <c r="M591" s="106"/>
      <c r="N591" s="90">
        <v>0</v>
      </c>
      <c r="O591" s="90">
        <f t="shared" si="15"/>
        <v>0</v>
      </c>
      <c r="P591" s="31"/>
      <c r="Q591" s="31"/>
    </row>
    <row r="592" spans="2:17" ht="12">
      <c r="B592" s="65" t="s">
        <v>193</v>
      </c>
      <c r="C592" s="92">
        <v>600</v>
      </c>
      <c r="D592" s="93">
        <v>102</v>
      </c>
      <c r="E592" s="93">
        <v>24</v>
      </c>
      <c r="F592" s="94">
        <v>126</v>
      </c>
      <c r="G592" s="94">
        <v>126</v>
      </c>
      <c r="H592" s="95">
        <v>41774</v>
      </c>
      <c r="I592" s="96">
        <v>0</v>
      </c>
      <c r="J592" s="94"/>
      <c r="K592" s="49">
        <v>-1</v>
      </c>
      <c r="L592" s="94"/>
      <c r="M592" s="106"/>
      <c r="N592" s="66">
        <v>-1</v>
      </c>
      <c r="O592" s="66">
        <f t="shared" si="15"/>
        <v>-0.2896200185356812</v>
      </c>
      <c r="P592" s="31"/>
      <c r="Q592" s="31"/>
    </row>
    <row r="593" spans="2:17" ht="12">
      <c r="B593" s="102" t="s">
        <v>359</v>
      </c>
      <c r="C593" s="103">
        <v>600</v>
      </c>
      <c r="D593" s="97">
        <v>102</v>
      </c>
      <c r="E593" s="97">
        <v>24</v>
      </c>
      <c r="F593" s="101">
        <v>126</v>
      </c>
      <c r="G593" s="101">
        <v>126</v>
      </c>
      <c r="H593" s="104">
        <v>41772</v>
      </c>
      <c r="I593" s="100">
        <v>0</v>
      </c>
      <c r="J593" s="101"/>
      <c r="K593" s="101"/>
      <c r="L593" s="101"/>
      <c r="M593" s="117"/>
      <c r="N593" s="117">
        <v>0</v>
      </c>
      <c r="O593" s="90">
        <f t="shared" si="15"/>
        <v>0</v>
      </c>
      <c r="P593" s="31"/>
      <c r="Q593" s="31"/>
    </row>
    <row r="594" spans="2:17" ht="12">
      <c r="B594" s="75" t="s">
        <v>915</v>
      </c>
      <c r="C594" s="76">
        <v>600</v>
      </c>
      <c r="D594" s="77">
        <v>102</v>
      </c>
      <c r="E594" s="77">
        <v>24</v>
      </c>
      <c r="F594" s="78">
        <v>126</v>
      </c>
      <c r="G594" s="78">
        <v>125.16</v>
      </c>
      <c r="H594" s="79">
        <v>41804</v>
      </c>
      <c r="I594" s="80">
        <v>0.84</v>
      </c>
      <c r="J594" s="78"/>
      <c r="K594" s="78">
        <v>-0.84</v>
      </c>
      <c r="L594" s="78"/>
      <c r="M594" s="105"/>
      <c r="N594" s="105">
        <v>0</v>
      </c>
      <c r="O594" s="81">
        <f>SUM(N594/3.4528)</f>
        <v>0</v>
      </c>
      <c r="P594" s="31"/>
      <c r="Q594" s="31"/>
    </row>
    <row r="595" spans="2:17" ht="12">
      <c r="B595" s="82" t="s">
        <v>915</v>
      </c>
      <c r="C595" s="83"/>
      <c r="D595" s="84"/>
      <c r="E595" s="84"/>
      <c r="F595" s="85"/>
      <c r="G595" s="85"/>
      <c r="H595" s="86" t="s">
        <v>66</v>
      </c>
      <c r="I595" s="87">
        <v>-0.84</v>
      </c>
      <c r="J595" s="85"/>
      <c r="K595" s="85">
        <v>0.84</v>
      </c>
      <c r="L595" s="85"/>
      <c r="M595" s="113"/>
      <c r="N595" s="113"/>
      <c r="O595" s="169"/>
      <c r="P595" s="31"/>
      <c r="Q595" s="31"/>
    </row>
    <row r="596" spans="2:17" ht="12">
      <c r="B596" s="46" t="s">
        <v>472</v>
      </c>
      <c r="C596" s="37">
        <v>600</v>
      </c>
      <c r="D596" s="38">
        <v>102</v>
      </c>
      <c r="E596" s="38">
        <v>24</v>
      </c>
      <c r="F596" s="39">
        <v>126</v>
      </c>
      <c r="G596" s="39"/>
      <c r="H596" s="48"/>
      <c r="I596" s="130">
        <v>126</v>
      </c>
      <c r="J596" s="47">
        <v>6.8</v>
      </c>
      <c r="K596" s="85"/>
      <c r="L596" s="85"/>
      <c r="M596" s="113"/>
      <c r="N596" s="68">
        <v>132.8</v>
      </c>
      <c r="O596" s="136">
        <f>SUM(N596/3.4528)</f>
        <v>38.46153846153847</v>
      </c>
      <c r="P596" s="31"/>
      <c r="Q596" s="31"/>
    </row>
    <row r="597" spans="2:17" ht="12">
      <c r="B597" s="102" t="s">
        <v>284</v>
      </c>
      <c r="C597" s="103">
        <v>600</v>
      </c>
      <c r="D597" s="97">
        <v>102</v>
      </c>
      <c r="E597" s="97">
        <v>24</v>
      </c>
      <c r="F597" s="101">
        <v>126</v>
      </c>
      <c r="G597" s="101">
        <v>126</v>
      </c>
      <c r="H597" s="104">
        <v>41698</v>
      </c>
      <c r="I597" s="100">
        <v>0</v>
      </c>
      <c r="J597" s="101"/>
      <c r="K597" s="101">
        <v>126</v>
      </c>
      <c r="L597" s="101">
        <v>7.82</v>
      </c>
      <c r="M597" s="117"/>
      <c r="N597" s="117">
        <v>0</v>
      </c>
      <c r="O597" s="81">
        <f>SUM(N597/3.4528)</f>
        <v>0</v>
      </c>
      <c r="P597" s="31"/>
      <c r="Q597" s="31"/>
    </row>
    <row r="598" spans="2:17" ht="12">
      <c r="B598" s="102" t="s">
        <v>284</v>
      </c>
      <c r="C598" s="103"/>
      <c r="D598" s="97"/>
      <c r="E598" s="97"/>
      <c r="F598" s="101"/>
      <c r="G598" s="101"/>
      <c r="H598" s="104">
        <v>41698</v>
      </c>
      <c r="I598" s="100"/>
      <c r="J598" s="101"/>
      <c r="K598" s="101">
        <v>-126</v>
      </c>
      <c r="L598" s="101">
        <v>-7.82</v>
      </c>
      <c r="M598" s="117"/>
      <c r="N598" s="117"/>
      <c r="O598" s="169"/>
      <c r="P598" s="31"/>
      <c r="Q598" s="31"/>
    </row>
    <row r="599" spans="2:17" ht="12">
      <c r="B599" s="75" t="s">
        <v>742</v>
      </c>
      <c r="C599" s="76">
        <v>600</v>
      </c>
      <c r="D599" s="77">
        <v>102</v>
      </c>
      <c r="E599" s="77">
        <v>24</v>
      </c>
      <c r="F599" s="78">
        <v>126</v>
      </c>
      <c r="G599" s="78">
        <v>126</v>
      </c>
      <c r="H599" s="79">
        <v>41701</v>
      </c>
      <c r="I599" s="80">
        <v>0</v>
      </c>
      <c r="J599" s="78"/>
      <c r="K599" s="78">
        <v>126</v>
      </c>
      <c r="L599" s="78">
        <v>6.8</v>
      </c>
      <c r="M599" s="105"/>
      <c r="N599" s="105">
        <v>0</v>
      </c>
      <c r="O599" s="81">
        <f>SUM(N599/3.4528)</f>
        <v>0</v>
      </c>
      <c r="P599" s="31"/>
      <c r="Q599" s="31"/>
    </row>
    <row r="600" spans="2:17" ht="12">
      <c r="B600" s="82" t="s">
        <v>742</v>
      </c>
      <c r="C600" s="83"/>
      <c r="D600" s="84"/>
      <c r="E600" s="84"/>
      <c r="F600" s="85"/>
      <c r="G600" s="85"/>
      <c r="H600" s="86">
        <v>41701</v>
      </c>
      <c r="I600" s="87"/>
      <c r="J600" s="85"/>
      <c r="K600" s="85">
        <v>-126</v>
      </c>
      <c r="L600" s="85">
        <v>-6.8</v>
      </c>
      <c r="M600" s="113"/>
      <c r="N600" s="113"/>
      <c r="O600" s="169"/>
      <c r="P600" s="31"/>
      <c r="Q600" s="31"/>
    </row>
    <row r="601" spans="2:17" ht="12">
      <c r="B601" s="102" t="s">
        <v>591</v>
      </c>
      <c r="C601" s="103">
        <v>645</v>
      </c>
      <c r="D601" s="97">
        <v>109.65</v>
      </c>
      <c r="E601" s="97">
        <v>24</v>
      </c>
      <c r="F601" s="101">
        <v>133.65</v>
      </c>
      <c r="G601" s="101">
        <v>133.65</v>
      </c>
      <c r="H601" s="104">
        <v>41751</v>
      </c>
      <c r="I601" s="100">
        <v>0</v>
      </c>
      <c r="J601" s="101"/>
      <c r="K601" s="101">
        <v>24</v>
      </c>
      <c r="L601" s="101"/>
      <c r="M601" s="117"/>
      <c r="N601" s="117">
        <v>0</v>
      </c>
      <c r="O601" s="81">
        <f>SUM(N601/3.4528)</f>
        <v>0</v>
      </c>
      <c r="P601" s="31"/>
      <c r="Q601" s="31"/>
    </row>
    <row r="602" spans="2:17" ht="12">
      <c r="B602" s="102" t="s">
        <v>591</v>
      </c>
      <c r="C602" s="103"/>
      <c r="D602" s="97"/>
      <c r="E602" s="97"/>
      <c r="F602" s="101"/>
      <c r="G602" s="101"/>
      <c r="H602" s="104">
        <v>41751</v>
      </c>
      <c r="I602" s="100"/>
      <c r="J602" s="101"/>
      <c r="K602" s="101">
        <v>-24</v>
      </c>
      <c r="L602" s="101"/>
      <c r="M602" s="117"/>
      <c r="N602" s="117"/>
      <c r="O602" s="169"/>
      <c r="P602" s="31"/>
      <c r="Q602" s="31"/>
    </row>
    <row r="603" spans="2:17" ht="12">
      <c r="B603" s="91" t="s">
        <v>150</v>
      </c>
      <c r="C603" s="92">
        <v>604</v>
      </c>
      <c r="D603" s="93">
        <v>102.68</v>
      </c>
      <c r="E603" s="93">
        <v>24</v>
      </c>
      <c r="F603" s="94">
        <v>126.68</v>
      </c>
      <c r="G603" s="94">
        <v>126.68</v>
      </c>
      <c r="H603" s="95">
        <v>41803</v>
      </c>
      <c r="I603" s="96">
        <v>0</v>
      </c>
      <c r="J603" s="94"/>
      <c r="K603" s="94"/>
      <c r="L603" s="94"/>
      <c r="M603" s="106"/>
      <c r="N603" s="90">
        <v>0</v>
      </c>
      <c r="O603" s="90">
        <f aca="true" t="shared" si="16" ref="O603:O609">SUM(N603/3.4528)</f>
        <v>0</v>
      </c>
      <c r="P603" s="31"/>
      <c r="Q603" s="31"/>
    </row>
    <row r="604" spans="2:17" ht="12">
      <c r="B604" s="82" t="s">
        <v>515</v>
      </c>
      <c r="C604" s="83">
        <v>640</v>
      </c>
      <c r="D604" s="84">
        <v>108.8</v>
      </c>
      <c r="E604" s="84">
        <v>24</v>
      </c>
      <c r="F604" s="85">
        <v>132.8</v>
      </c>
      <c r="G604" s="85">
        <v>132.8</v>
      </c>
      <c r="H604" s="86">
        <v>41813</v>
      </c>
      <c r="I604" s="87">
        <v>0</v>
      </c>
      <c r="J604" s="85"/>
      <c r="K604" s="85"/>
      <c r="L604" s="85"/>
      <c r="M604" s="113"/>
      <c r="N604" s="88">
        <v>0</v>
      </c>
      <c r="O604" s="90">
        <f t="shared" si="16"/>
        <v>0</v>
      </c>
      <c r="P604" s="31"/>
      <c r="Q604" s="31"/>
    </row>
    <row r="605" spans="2:17" ht="12">
      <c r="B605" s="91" t="s">
        <v>517</v>
      </c>
      <c r="C605" s="92">
        <v>626</v>
      </c>
      <c r="D605" s="93">
        <v>106.42</v>
      </c>
      <c r="E605" s="93">
        <v>24</v>
      </c>
      <c r="F605" s="94">
        <v>130.42</v>
      </c>
      <c r="G605" s="94">
        <v>130.42</v>
      </c>
      <c r="H605" s="95">
        <v>41806</v>
      </c>
      <c r="I605" s="96">
        <v>0</v>
      </c>
      <c r="J605" s="94"/>
      <c r="K605" s="94"/>
      <c r="L605" s="94"/>
      <c r="M605" s="106"/>
      <c r="N605" s="90">
        <v>0</v>
      </c>
      <c r="O605" s="90">
        <f t="shared" si="16"/>
        <v>0</v>
      </c>
      <c r="P605" s="31"/>
      <c r="Q605" s="31"/>
    </row>
    <row r="606" spans="2:17" ht="12">
      <c r="B606" s="102" t="s">
        <v>518</v>
      </c>
      <c r="C606" s="103">
        <v>670</v>
      </c>
      <c r="D606" s="97">
        <v>113.9</v>
      </c>
      <c r="E606" s="97">
        <v>24</v>
      </c>
      <c r="F606" s="101">
        <v>137.9</v>
      </c>
      <c r="G606" s="101">
        <v>137.9</v>
      </c>
      <c r="H606" s="79">
        <v>41806</v>
      </c>
      <c r="I606" s="100">
        <v>0</v>
      </c>
      <c r="J606" s="101"/>
      <c r="K606" s="101"/>
      <c r="L606" s="101"/>
      <c r="M606" s="117"/>
      <c r="N606" s="119">
        <v>0</v>
      </c>
      <c r="O606" s="81">
        <f t="shared" si="16"/>
        <v>0</v>
      </c>
      <c r="P606" s="31"/>
      <c r="Q606" s="31"/>
    </row>
    <row r="607" spans="2:17" ht="12">
      <c r="B607" s="57" t="s">
        <v>430</v>
      </c>
      <c r="C607" s="76">
        <v>600</v>
      </c>
      <c r="D607" s="77">
        <v>102</v>
      </c>
      <c r="E607" s="77">
        <v>24</v>
      </c>
      <c r="F607" s="78">
        <v>126</v>
      </c>
      <c r="G607" s="78">
        <v>129.09</v>
      </c>
      <c r="H607" s="79">
        <v>41970</v>
      </c>
      <c r="I607" s="67">
        <v>-3.09</v>
      </c>
      <c r="J607" s="78">
        <v>5.56</v>
      </c>
      <c r="K607" s="78"/>
      <c r="L607" s="78">
        <v>5.35</v>
      </c>
      <c r="M607" s="78"/>
      <c r="N607" s="59">
        <v>-3.09</v>
      </c>
      <c r="O607" s="114">
        <f t="shared" si="16"/>
        <v>-0.8949258572752549</v>
      </c>
      <c r="P607" s="31"/>
      <c r="Q607" s="31"/>
    </row>
    <row r="608" spans="2:17" ht="12">
      <c r="B608" s="60" t="s">
        <v>430</v>
      </c>
      <c r="C608" s="83"/>
      <c r="D608" s="84"/>
      <c r="E608" s="84"/>
      <c r="F608" s="85"/>
      <c r="G608" s="85"/>
      <c r="H608" s="86">
        <v>41970</v>
      </c>
      <c r="I608" s="62"/>
      <c r="J608" s="85">
        <v>-5.56</v>
      </c>
      <c r="K608" s="85"/>
      <c r="L608" s="85">
        <v>-5.35</v>
      </c>
      <c r="M608" s="85"/>
      <c r="N608" s="61"/>
      <c r="O608" s="116"/>
      <c r="P608" s="31"/>
      <c r="Q608" s="31"/>
    </row>
    <row r="609" spans="2:17" ht="12">
      <c r="B609" s="102" t="s">
        <v>416</v>
      </c>
      <c r="C609" s="103">
        <v>600</v>
      </c>
      <c r="D609" s="97">
        <v>102</v>
      </c>
      <c r="E609" s="97">
        <v>24</v>
      </c>
      <c r="F609" s="101">
        <v>126</v>
      </c>
      <c r="G609" s="101">
        <v>126</v>
      </c>
      <c r="H609" s="104">
        <v>41807</v>
      </c>
      <c r="I609" s="87">
        <v>0</v>
      </c>
      <c r="J609" s="85"/>
      <c r="K609" s="85"/>
      <c r="L609" s="85"/>
      <c r="M609" s="113"/>
      <c r="N609" s="113">
        <v>0</v>
      </c>
      <c r="O609" s="113">
        <f t="shared" si="16"/>
        <v>0</v>
      </c>
      <c r="P609" s="31"/>
      <c r="Q609" s="31"/>
    </row>
    <row r="610" spans="2:17" ht="12">
      <c r="B610" s="32" t="s">
        <v>335</v>
      </c>
      <c r="C610" s="76">
        <v>600</v>
      </c>
      <c r="D610" s="77">
        <v>102</v>
      </c>
      <c r="E610" s="77">
        <v>24</v>
      </c>
      <c r="F610" s="78">
        <v>126</v>
      </c>
      <c r="G610" s="78">
        <v>124.15</v>
      </c>
      <c r="H610" s="79">
        <v>41820</v>
      </c>
      <c r="I610" s="127">
        <v>1.85</v>
      </c>
      <c r="J610" s="78"/>
      <c r="K610" s="78">
        <v>-1.68</v>
      </c>
      <c r="L610" s="78"/>
      <c r="M610" s="105"/>
      <c r="N610" s="69">
        <v>0.17</v>
      </c>
      <c r="O610" s="126">
        <f>SUM(N610/3.4528)</f>
        <v>0.04923540315106581</v>
      </c>
      <c r="P610" s="31"/>
      <c r="Q610" s="31"/>
    </row>
    <row r="611" spans="2:17" ht="12">
      <c r="B611" s="46" t="s">
        <v>335</v>
      </c>
      <c r="C611" s="83"/>
      <c r="D611" s="84"/>
      <c r="E611" s="84"/>
      <c r="F611" s="85"/>
      <c r="G611" s="85"/>
      <c r="H611" s="86" t="s">
        <v>66</v>
      </c>
      <c r="I611" s="62">
        <v>-1.68</v>
      </c>
      <c r="J611" s="85"/>
      <c r="K611" s="85">
        <v>1.68</v>
      </c>
      <c r="L611" s="85"/>
      <c r="M611" s="113"/>
      <c r="N611" s="68"/>
      <c r="O611" s="167"/>
      <c r="P611" s="31"/>
      <c r="Q611" s="31"/>
    </row>
    <row r="612" spans="2:17" ht="12">
      <c r="B612" s="102" t="s">
        <v>48</v>
      </c>
      <c r="C612" s="103">
        <v>600</v>
      </c>
      <c r="D612" s="97">
        <v>102</v>
      </c>
      <c r="E612" s="97">
        <v>24</v>
      </c>
      <c r="F612" s="101">
        <v>126</v>
      </c>
      <c r="G612" s="101">
        <v>126</v>
      </c>
      <c r="H612" s="104">
        <v>41723</v>
      </c>
      <c r="I612" s="100">
        <v>0</v>
      </c>
      <c r="J612" s="101"/>
      <c r="K612" s="101"/>
      <c r="L612" s="101"/>
      <c r="M612" s="117"/>
      <c r="N612" s="117">
        <v>0</v>
      </c>
      <c r="O612" s="90">
        <f>SUM(N612/3.4528)</f>
        <v>0</v>
      </c>
      <c r="P612" s="31"/>
      <c r="Q612" s="31"/>
    </row>
    <row r="613" spans="2:17" ht="12">
      <c r="B613" s="57" t="s">
        <v>775</v>
      </c>
      <c r="C613" s="76">
        <v>600</v>
      </c>
      <c r="D613" s="77">
        <v>102</v>
      </c>
      <c r="E613" s="77">
        <v>24</v>
      </c>
      <c r="F613" s="78">
        <v>126</v>
      </c>
      <c r="G613" s="78">
        <v>129.54</v>
      </c>
      <c r="H613" s="79">
        <v>41873</v>
      </c>
      <c r="I613" s="67">
        <v>-3.54</v>
      </c>
      <c r="J613" s="78">
        <v>1.97</v>
      </c>
      <c r="K613" s="78">
        <v>4</v>
      </c>
      <c r="L613" s="78">
        <v>14.49</v>
      </c>
      <c r="M613" s="105"/>
      <c r="N613" s="114">
        <v>-3.54</v>
      </c>
      <c r="O613" s="59">
        <f>SUM(N613/3.4528)</f>
        <v>-1.0252548656163114</v>
      </c>
      <c r="P613" s="31"/>
      <c r="Q613" s="31"/>
    </row>
    <row r="614" spans="2:17" ht="12">
      <c r="B614" s="60" t="s">
        <v>775</v>
      </c>
      <c r="C614" s="83"/>
      <c r="D614" s="84"/>
      <c r="E614" s="84"/>
      <c r="F614" s="85"/>
      <c r="G614" s="85"/>
      <c r="H614" s="86">
        <v>41873</v>
      </c>
      <c r="I614" s="62"/>
      <c r="J614" s="85">
        <v>-1.97</v>
      </c>
      <c r="K614" s="85">
        <v>-4</v>
      </c>
      <c r="L614" s="85">
        <v>-14.49</v>
      </c>
      <c r="M614" s="113"/>
      <c r="N614" s="116"/>
      <c r="O614" s="165"/>
      <c r="P614" s="31"/>
      <c r="Q614" s="31"/>
    </row>
    <row r="615" spans="2:17" ht="12">
      <c r="B615" s="82" t="s">
        <v>882</v>
      </c>
      <c r="C615" s="83">
        <v>600</v>
      </c>
      <c r="D615" s="84">
        <v>102</v>
      </c>
      <c r="E615" s="84">
        <v>24</v>
      </c>
      <c r="F615" s="85">
        <v>126</v>
      </c>
      <c r="G615" s="85">
        <v>126</v>
      </c>
      <c r="H615" s="86">
        <v>41718</v>
      </c>
      <c r="I615" s="87">
        <v>0</v>
      </c>
      <c r="J615" s="85"/>
      <c r="K615" s="85"/>
      <c r="L615" s="85"/>
      <c r="M615" s="122"/>
      <c r="N615" s="88">
        <v>0</v>
      </c>
      <c r="O615" s="90">
        <f>SUM(N615/3.4528)</f>
        <v>0</v>
      </c>
      <c r="P615" s="31"/>
      <c r="Q615" s="31"/>
    </row>
    <row r="616" spans="2:17" ht="12">
      <c r="B616" s="112" t="s">
        <v>772</v>
      </c>
      <c r="C616" s="103">
        <v>604</v>
      </c>
      <c r="D616" s="93">
        <f>SUM(C616*0.17)</f>
        <v>102.68</v>
      </c>
      <c r="E616" s="93">
        <v>24</v>
      </c>
      <c r="F616" s="94">
        <f>SUM(D616:E616)</f>
        <v>126.68</v>
      </c>
      <c r="G616" s="101">
        <v>135</v>
      </c>
      <c r="H616" s="104">
        <v>41884</v>
      </c>
      <c r="I616" s="118">
        <v>-8.32</v>
      </c>
      <c r="J616" s="45">
        <v>2.36</v>
      </c>
      <c r="K616" s="101"/>
      <c r="L616" s="101"/>
      <c r="M616" s="117"/>
      <c r="N616" s="123">
        <v>-5.96</v>
      </c>
      <c r="O616" s="66">
        <f>SUM(N616/3.4528)</f>
        <v>-1.72613531047266</v>
      </c>
      <c r="P616" s="31"/>
      <c r="Q616" s="31"/>
    </row>
    <row r="617" spans="2:17" ht="12">
      <c r="B617" s="91" t="s">
        <v>550</v>
      </c>
      <c r="C617" s="92">
        <v>600</v>
      </c>
      <c r="D617" s="93">
        <v>102</v>
      </c>
      <c r="E617" s="93">
        <v>24</v>
      </c>
      <c r="F617" s="94">
        <v>126</v>
      </c>
      <c r="G617" s="94">
        <v>126</v>
      </c>
      <c r="H617" s="95">
        <v>41739</v>
      </c>
      <c r="I617" s="96">
        <v>0</v>
      </c>
      <c r="J617" s="94"/>
      <c r="K617" s="94"/>
      <c r="L617" s="94"/>
      <c r="M617" s="106"/>
      <c r="N617" s="90">
        <v>0</v>
      </c>
      <c r="O617" s="90">
        <f>SUM(N617/3.4528)</f>
        <v>0</v>
      </c>
      <c r="P617" s="31"/>
      <c r="Q617" s="31"/>
    </row>
    <row r="618" spans="2:17" ht="12">
      <c r="B618" s="32" t="s">
        <v>577</v>
      </c>
      <c r="C618" s="27">
        <v>600</v>
      </c>
      <c r="D618" s="28">
        <v>102</v>
      </c>
      <c r="E618" s="28">
        <v>24</v>
      </c>
      <c r="F618" s="29">
        <v>126</v>
      </c>
      <c r="G618" s="29"/>
      <c r="H618" s="30"/>
      <c r="I618" s="127">
        <v>126</v>
      </c>
      <c r="J618" s="55">
        <v>6.8</v>
      </c>
      <c r="K618" s="55">
        <v>150</v>
      </c>
      <c r="L618" s="55">
        <v>6.8</v>
      </c>
      <c r="M618" s="105"/>
      <c r="N618" s="69">
        <v>289.6</v>
      </c>
      <c r="O618" s="136">
        <f>SUM(N618/3.4528)</f>
        <v>83.87395736793329</v>
      </c>
      <c r="P618" s="31"/>
      <c r="Q618" s="31"/>
    </row>
    <row r="619" spans="2:17" ht="12">
      <c r="B619" s="32" t="s">
        <v>38</v>
      </c>
      <c r="C619" s="27">
        <v>600</v>
      </c>
      <c r="D619" s="28">
        <v>102</v>
      </c>
      <c r="E619" s="28">
        <v>24</v>
      </c>
      <c r="F619" s="29">
        <v>126</v>
      </c>
      <c r="G619" s="29"/>
      <c r="H619" s="30"/>
      <c r="I619" s="127">
        <v>126</v>
      </c>
      <c r="J619" s="55">
        <v>6.8</v>
      </c>
      <c r="K619" s="78">
        <v>126</v>
      </c>
      <c r="L619" s="78">
        <v>6.8</v>
      </c>
      <c r="M619" s="105"/>
      <c r="N619" s="69">
        <v>132.8</v>
      </c>
      <c r="O619" s="126">
        <f>SUM(N619/3.4528)</f>
        <v>38.46153846153847</v>
      </c>
      <c r="P619" s="31"/>
      <c r="Q619" s="31"/>
    </row>
    <row r="620" spans="2:17" ht="12">
      <c r="B620" s="41" t="s">
        <v>38</v>
      </c>
      <c r="C620" s="42"/>
      <c r="D620" s="43"/>
      <c r="E620" s="43"/>
      <c r="F620" s="35"/>
      <c r="G620" s="35"/>
      <c r="H620" s="104">
        <v>41698</v>
      </c>
      <c r="I620" s="131"/>
      <c r="J620" s="45"/>
      <c r="K620" s="101">
        <v>-126</v>
      </c>
      <c r="L620" s="101">
        <v>-6.8</v>
      </c>
      <c r="M620" s="117"/>
      <c r="N620" s="132"/>
      <c r="O620" s="173"/>
      <c r="P620" s="31"/>
      <c r="Q620" s="31"/>
    </row>
    <row r="621" spans="2:17" ht="12">
      <c r="B621" s="57" t="s">
        <v>148</v>
      </c>
      <c r="C621" s="76">
        <v>600</v>
      </c>
      <c r="D621" s="77">
        <v>102</v>
      </c>
      <c r="E621" s="77">
        <v>24</v>
      </c>
      <c r="F621" s="78">
        <v>126</v>
      </c>
      <c r="G621" s="78">
        <v>125</v>
      </c>
      <c r="H621" s="79">
        <v>41841</v>
      </c>
      <c r="I621" s="80">
        <v>1</v>
      </c>
      <c r="J621" s="78">
        <v>0.79</v>
      </c>
      <c r="K621" s="58">
        <v>-1.83</v>
      </c>
      <c r="L621" s="78"/>
      <c r="M621" s="105"/>
      <c r="N621" s="59">
        <v>-21.04</v>
      </c>
      <c r="O621" s="114">
        <f>SUM(N621/3.4528)</f>
        <v>-6.093605189990732</v>
      </c>
      <c r="P621" s="31"/>
      <c r="Q621" s="31"/>
    </row>
    <row r="622" spans="2:17" ht="12">
      <c r="B622" s="112" t="s">
        <v>148</v>
      </c>
      <c r="C622" s="103"/>
      <c r="D622" s="97"/>
      <c r="E622" s="97"/>
      <c r="F622" s="101"/>
      <c r="G622" s="101"/>
      <c r="H622" s="104" t="s">
        <v>66</v>
      </c>
      <c r="I622" s="100">
        <v>-1</v>
      </c>
      <c r="J622" s="101">
        <v>-0.79</v>
      </c>
      <c r="K622" s="45">
        <v>1.79</v>
      </c>
      <c r="L622" s="101"/>
      <c r="M622" s="117"/>
      <c r="N622" s="123"/>
      <c r="O622" s="175"/>
      <c r="P622" s="31"/>
      <c r="Q622" s="31"/>
    </row>
    <row r="623" spans="2:17" ht="12">
      <c r="B623" s="60" t="s">
        <v>148</v>
      </c>
      <c r="C623" s="83"/>
      <c r="D623" s="84"/>
      <c r="E623" s="84"/>
      <c r="F623" s="85"/>
      <c r="G623" s="85"/>
      <c r="H623" s="86">
        <v>41969</v>
      </c>
      <c r="I623" s="62">
        <v>-21</v>
      </c>
      <c r="J623" s="85"/>
      <c r="K623" s="85"/>
      <c r="L623" s="85"/>
      <c r="M623" s="113"/>
      <c r="N623" s="61"/>
      <c r="O623" s="176"/>
      <c r="P623" s="31"/>
      <c r="Q623" s="31"/>
    </row>
    <row r="624" spans="2:17" ht="12">
      <c r="B624" s="102" t="s">
        <v>240</v>
      </c>
      <c r="C624" s="103">
        <v>600</v>
      </c>
      <c r="D624" s="97">
        <v>102</v>
      </c>
      <c r="E624" s="97">
        <v>24</v>
      </c>
      <c r="F624" s="101">
        <v>126</v>
      </c>
      <c r="G624" s="101">
        <v>126</v>
      </c>
      <c r="H624" s="104">
        <v>41713</v>
      </c>
      <c r="I624" s="100">
        <v>0</v>
      </c>
      <c r="J624" s="101"/>
      <c r="K624" s="101"/>
      <c r="L624" s="101"/>
      <c r="M624" s="101"/>
      <c r="N624" s="119">
        <v>0</v>
      </c>
      <c r="O624" s="88">
        <f>SUM(N624/3.4528)</f>
        <v>0</v>
      </c>
      <c r="P624" s="31"/>
      <c r="Q624" s="31"/>
    </row>
    <row r="625" spans="2:17" ht="12">
      <c r="B625" s="57" t="s">
        <v>195</v>
      </c>
      <c r="C625" s="76">
        <v>600</v>
      </c>
      <c r="D625" s="77">
        <v>102</v>
      </c>
      <c r="E625" s="77">
        <v>24</v>
      </c>
      <c r="F625" s="78">
        <v>228</v>
      </c>
      <c r="G625" s="78">
        <v>228.78</v>
      </c>
      <c r="H625" s="79">
        <v>41835</v>
      </c>
      <c r="I625" s="67">
        <v>-0.78</v>
      </c>
      <c r="J625" s="78">
        <v>1.03</v>
      </c>
      <c r="K625" s="78"/>
      <c r="L625" s="78">
        <v>2.19</v>
      </c>
      <c r="M625" s="105"/>
      <c r="N625" s="114">
        <v>-0.78</v>
      </c>
      <c r="O625" s="59">
        <f>SUM(N625/3.4528)</f>
        <v>-0.22590361445783133</v>
      </c>
      <c r="P625" s="31"/>
      <c r="Q625" s="31"/>
    </row>
    <row r="626" spans="2:17" ht="12">
      <c r="B626" s="60" t="s">
        <v>194</v>
      </c>
      <c r="C626" s="83">
        <v>600</v>
      </c>
      <c r="D626" s="84">
        <v>102</v>
      </c>
      <c r="E626" s="84"/>
      <c r="F626" s="85"/>
      <c r="G626" s="85"/>
      <c r="H626" s="86">
        <v>41835</v>
      </c>
      <c r="I626" s="62"/>
      <c r="J626" s="85">
        <v>-1.03</v>
      </c>
      <c r="K626" s="85"/>
      <c r="L626" s="85">
        <v>-2.19</v>
      </c>
      <c r="M626" s="113"/>
      <c r="N626" s="116"/>
      <c r="O626" s="165"/>
      <c r="P626" s="31"/>
      <c r="Q626" s="31"/>
    </row>
    <row r="627" spans="2:17" ht="12">
      <c r="B627" s="82" t="s">
        <v>622</v>
      </c>
      <c r="C627" s="83">
        <v>600</v>
      </c>
      <c r="D627" s="84">
        <v>102</v>
      </c>
      <c r="E627" s="84">
        <v>24</v>
      </c>
      <c r="F627" s="85">
        <v>126</v>
      </c>
      <c r="G627" s="85">
        <v>126</v>
      </c>
      <c r="H627" s="86">
        <v>41759</v>
      </c>
      <c r="I627" s="96">
        <v>0</v>
      </c>
      <c r="J627" s="94"/>
      <c r="K627" s="94"/>
      <c r="L627" s="94"/>
      <c r="M627" s="106"/>
      <c r="N627" s="90">
        <v>0</v>
      </c>
      <c r="O627" s="90">
        <f>SUM(N627/3.4528)</f>
        <v>0</v>
      </c>
      <c r="P627" s="31"/>
      <c r="Q627" s="31"/>
    </row>
    <row r="628" spans="2:17" ht="12">
      <c r="B628" s="102" t="s">
        <v>821</v>
      </c>
      <c r="C628" s="103">
        <v>600</v>
      </c>
      <c r="D628" s="97">
        <v>102</v>
      </c>
      <c r="E628" s="97">
        <v>24</v>
      </c>
      <c r="F628" s="101">
        <v>126</v>
      </c>
      <c r="G628" s="101">
        <v>126</v>
      </c>
      <c r="H628" s="104">
        <v>41784</v>
      </c>
      <c r="I628" s="100">
        <v>0</v>
      </c>
      <c r="J628" s="101"/>
      <c r="K628" s="101"/>
      <c r="L628" s="101"/>
      <c r="M628" s="117"/>
      <c r="N628" s="119">
        <v>0</v>
      </c>
      <c r="O628" s="90">
        <f>SUM(N628/3.4528)</f>
        <v>0</v>
      </c>
      <c r="P628" s="31"/>
      <c r="Q628" s="31"/>
    </row>
    <row r="629" spans="2:17" ht="12">
      <c r="B629" s="91" t="s">
        <v>792</v>
      </c>
      <c r="C629" s="92">
        <v>600</v>
      </c>
      <c r="D629" s="93">
        <v>102</v>
      </c>
      <c r="E629" s="93">
        <v>24</v>
      </c>
      <c r="F629" s="94">
        <v>126</v>
      </c>
      <c r="G629" s="94">
        <v>126</v>
      </c>
      <c r="H629" s="95">
        <v>41810</v>
      </c>
      <c r="I629" s="96">
        <v>0</v>
      </c>
      <c r="J629" s="94"/>
      <c r="K629" s="94"/>
      <c r="L629" s="94"/>
      <c r="M629" s="106"/>
      <c r="N629" s="90">
        <v>0</v>
      </c>
      <c r="O629" s="90">
        <f>SUM(N629/3.4528)</f>
        <v>0</v>
      </c>
      <c r="P629" s="31"/>
      <c r="Q629" s="31"/>
    </row>
    <row r="630" spans="2:17" ht="12">
      <c r="B630" s="112" t="s">
        <v>673</v>
      </c>
      <c r="C630" s="103">
        <v>600</v>
      </c>
      <c r="D630" s="97">
        <v>102</v>
      </c>
      <c r="E630" s="97">
        <v>24</v>
      </c>
      <c r="F630" s="101">
        <v>126</v>
      </c>
      <c r="G630" s="101">
        <v>126</v>
      </c>
      <c r="H630" s="104">
        <v>41852</v>
      </c>
      <c r="I630" s="100">
        <v>0</v>
      </c>
      <c r="J630" s="101">
        <v>1.16</v>
      </c>
      <c r="K630" s="36">
        <v>-1.7</v>
      </c>
      <c r="L630" s="101"/>
      <c r="M630" s="117"/>
      <c r="N630" s="115">
        <v>-0.54</v>
      </c>
      <c r="O630" s="59">
        <f>SUM(N630/3.4528)</f>
        <v>-0.15639481000926786</v>
      </c>
      <c r="P630" s="31"/>
      <c r="Q630" s="31"/>
    </row>
    <row r="631" spans="2:17" ht="12">
      <c r="B631" s="112" t="s">
        <v>673</v>
      </c>
      <c r="C631" s="103"/>
      <c r="D631" s="97"/>
      <c r="E631" s="97"/>
      <c r="F631" s="101"/>
      <c r="G631" s="101"/>
      <c r="H631" s="104" t="s">
        <v>66</v>
      </c>
      <c r="I631" s="100"/>
      <c r="J631" s="101">
        <v>-1.16</v>
      </c>
      <c r="K631" s="45">
        <v>1.16</v>
      </c>
      <c r="L631" s="101"/>
      <c r="M631" s="117"/>
      <c r="N631" s="115"/>
      <c r="O631" s="165"/>
      <c r="P631" s="31"/>
      <c r="Q631" s="31"/>
    </row>
    <row r="632" spans="2:17" ht="12">
      <c r="B632" s="54" t="s">
        <v>564</v>
      </c>
      <c r="C632" s="92">
        <v>920</v>
      </c>
      <c r="D632" s="93">
        <v>156.4</v>
      </c>
      <c r="E632" s="93">
        <v>24</v>
      </c>
      <c r="F632" s="94">
        <v>180.4</v>
      </c>
      <c r="G632" s="94">
        <v>180.4</v>
      </c>
      <c r="H632" s="95">
        <v>41830</v>
      </c>
      <c r="I632" s="96">
        <v>0</v>
      </c>
      <c r="J632" s="33">
        <v>0.54</v>
      </c>
      <c r="K632" s="94"/>
      <c r="L632" s="94"/>
      <c r="M632" s="106"/>
      <c r="N632" s="136">
        <v>0.54</v>
      </c>
      <c r="O632" s="136">
        <f>SUM(N632/3.4528)</f>
        <v>0.15639481000926786</v>
      </c>
      <c r="P632" s="31"/>
      <c r="Q632" s="31"/>
    </row>
    <row r="633" spans="2:17" ht="12">
      <c r="B633" s="41" t="s">
        <v>330</v>
      </c>
      <c r="C633" s="42">
        <v>620</v>
      </c>
      <c r="D633" s="43">
        <f>SUM(C633*0.17)</f>
        <v>105.4</v>
      </c>
      <c r="E633" s="43">
        <v>24</v>
      </c>
      <c r="F633" s="35">
        <v>129.4</v>
      </c>
      <c r="G633" s="35"/>
      <c r="H633" s="44"/>
      <c r="I633" s="131">
        <v>129.4</v>
      </c>
      <c r="J633" s="45">
        <v>6.99</v>
      </c>
      <c r="K633" s="45">
        <v>129.4</v>
      </c>
      <c r="L633" s="45">
        <v>11.07</v>
      </c>
      <c r="M633" s="101"/>
      <c r="N633" s="74">
        <v>276.86</v>
      </c>
      <c r="O633" s="136">
        <f>SUM(N633/3.4528)</f>
        <v>80.1841983317887</v>
      </c>
      <c r="P633" s="31"/>
      <c r="Q633" s="31"/>
    </row>
    <row r="634" spans="2:17" ht="12">
      <c r="B634" s="75" t="s">
        <v>375</v>
      </c>
      <c r="C634" s="76">
        <v>1146</v>
      </c>
      <c r="D634" s="77">
        <v>194.82</v>
      </c>
      <c r="E634" s="77">
        <v>24</v>
      </c>
      <c r="F634" s="78">
        <v>218.82</v>
      </c>
      <c r="G634" s="78">
        <v>218.82</v>
      </c>
      <c r="H634" s="79">
        <v>41771</v>
      </c>
      <c r="I634" s="80">
        <v>0</v>
      </c>
      <c r="J634" s="78"/>
      <c r="K634" s="78"/>
      <c r="L634" s="78">
        <v>0.07</v>
      </c>
      <c r="M634" s="105"/>
      <c r="N634" s="105">
        <v>0</v>
      </c>
      <c r="O634" s="81">
        <f>SUM(N634/3.4528)</f>
        <v>0</v>
      </c>
      <c r="P634" s="31"/>
      <c r="Q634" s="31"/>
    </row>
    <row r="635" spans="2:17" ht="12">
      <c r="B635" s="82" t="s">
        <v>375</v>
      </c>
      <c r="C635" s="83"/>
      <c r="D635" s="84"/>
      <c r="E635" s="84"/>
      <c r="F635" s="85"/>
      <c r="G635" s="85"/>
      <c r="H635" s="86">
        <v>41771</v>
      </c>
      <c r="I635" s="87"/>
      <c r="J635" s="85"/>
      <c r="K635" s="85"/>
      <c r="L635" s="85">
        <v>-0.07</v>
      </c>
      <c r="M635" s="113"/>
      <c r="N635" s="113"/>
      <c r="O635" s="169"/>
      <c r="P635" s="31"/>
      <c r="Q635" s="31"/>
    </row>
    <row r="636" spans="2:17" ht="12">
      <c r="B636" s="82" t="s">
        <v>617</v>
      </c>
      <c r="C636" s="83">
        <v>630</v>
      </c>
      <c r="D636" s="84">
        <v>107.1</v>
      </c>
      <c r="E636" s="84">
        <v>24</v>
      </c>
      <c r="F636" s="85">
        <v>131.1</v>
      </c>
      <c r="G636" s="85">
        <v>131.1</v>
      </c>
      <c r="H636" s="86">
        <v>41794</v>
      </c>
      <c r="I636" s="87">
        <v>0</v>
      </c>
      <c r="J636" s="101"/>
      <c r="K636" s="101"/>
      <c r="L636" s="101"/>
      <c r="M636" s="117"/>
      <c r="N636" s="88">
        <v>0</v>
      </c>
      <c r="O636" s="90">
        <f>SUM(N636/3.4528)</f>
        <v>0</v>
      </c>
      <c r="P636" s="31"/>
      <c r="Q636" s="31"/>
    </row>
    <row r="637" spans="2:17" ht="12">
      <c r="B637" s="112" t="s">
        <v>288</v>
      </c>
      <c r="C637" s="103">
        <v>632</v>
      </c>
      <c r="D637" s="97">
        <v>107.44</v>
      </c>
      <c r="E637" s="97">
        <v>24</v>
      </c>
      <c r="F637" s="101">
        <v>131.44</v>
      </c>
      <c r="G637" s="101">
        <v>135</v>
      </c>
      <c r="H637" s="104">
        <v>41848</v>
      </c>
      <c r="I637" s="118">
        <v>-3.56</v>
      </c>
      <c r="J637" s="55">
        <v>1.1</v>
      </c>
      <c r="K637" s="78"/>
      <c r="L637" s="78"/>
      <c r="M637" s="105"/>
      <c r="N637" s="123">
        <v>-2.46</v>
      </c>
      <c r="O637" s="59">
        <f>SUM(N637/3.4528)</f>
        <v>-0.7124652455977757</v>
      </c>
      <c r="P637" s="31"/>
      <c r="Q637" s="31"/>
    </row>
    <row r="638" spans="2:17" ht="12">
      <c r="B638" s="32" t="s">
        <v>880</v>
      </c>
      <c r="C638" s="76">
        <v>610</v>
      </c>
      <c r="D638" s="77">
        <v>103.7</v>
      </c>
      <c r="E638" s="77">
        <v>24</v>
      </c>
      <c r="F638" s="78">
        <v>127.7</v>
      </c>
      <c r="G638" s="78">
        <v>127.7</v>
      </c>
      <c r="H638" s="79">
        <v>41963</v>
      </c>
      <c r="I638" s="80">
        <v>0</v>
      </c>
      <c r="J638" s="55">
        <v>5.36</v>
      </c>
      <c r="K638" s="78">
        <v>120.39</v>
      </c>
      <c r="L638" s="78">
        <v>6.5</v>
      </c>
      <c r="M638" s="105"/>
      <c r="N638" s="126">
        <v>5.36</v>
      </c>
      <c r="O638" s="69">
        <f>SUM(N638/3.4528)</f>
        <v>1.5523632993512513</v>
      </c>
      <c r="P638" s="31"/>
      <c r="Q638" s="31"/>
    </row>
    <row r="639" spans="2:17" ht="12">
      <c r="B639" s="46" t="s">
        <v>880</v>
      </c>
      <c r="C639" s="83"/>
      <c r="D639" s="84"/>
      <c r="E639" s="84"/>
      <c r="F639" s="85"/>
      <c r="G639" s="85"/>
      <c r="H639" s="86">
        <v>41963</v>
      </c>
      <c r="I639" s="87"/>
      <c r="J639" s="47"/>
      <c r="K639" s="85">
        <v>-120.39</v>
      </c>
      <c r="L639" s="85">
        <v>-6.5</v>
      </c>
      <c r="M639" s="113"/>
      <c r="N639" s="128"/>
      <c r="O639" s="68"/>
      <c r="P639" s="31"/>
      <c r="Q639" s="31"/>
    </row>
    <row r="640" spans="2:17" ht="12">
      <c r="B640" s="41" t="s">
        <v>781</v>
      </c>
      <c r="C640" s="42">
        <v>815</v>
      </c>
      <c r="D640" s="43">
        <v>138.55</v>
      </c>
      <c r="E640" s="43">
        <v>24</v>
      </c>
      <c r="F640" s="35">
        <v>162.55</v>
      </c>
      <c r="G640" s="35"/>
      <c r="H640" s="44"/>
      <c r="I640" s="131">
        <v>162.55</v>
      </c>
      <c r="J640" s="45">
        <v>8.78</v>
      </c>
      <c r="K640" s="101">
        <v>162.55</v>
      </c>
      <c r="L640" s="101">
        <v>8.78</v>
      </c>
      <c r="M640" s="137"/>
      <c r="N640" s="132">
        <v>171.33</v>
      </c>
      <c r="O640" s="74">
        <f>SUM(N640/3.4528)</f>
        <v>49.62059777571827</v>
      </c>
      <c r="P640" s="31"/>
      <c r="Q640" s="31"/>
    </row>
    <row r="641" spans="2:17" ht="12">
      <c r="B641" s="41" t="s">
        <v>781</v>
      </c>
      <c r="C641" s="42"/>
      <c r="D641" s="43"/>
      <c r="E641" s="43"/>
      <c r="F641" s="35"/>
      <c r="G641" s="35"/>
      <c r="H641" s="104">
        <v>41751</v>
      </c>
      <c r="I641" s="131"/>
      <c r="J641" s="45"/>
      <c r="K641" s="101">
        <v>-162.55</v>
      </c>
      <c r="L641" s="101">
        <v>-8.78</v>
      </c>
      <c r="M641" s="137"/>
      <c r="N641" s="132"/>
      <c r="O641" s="167"/>
      <c r="P641" s="31"/>
      <c r="Q641" s="31"/>
    </row>
    <row r="642" spans="2:17" ht="12">
      <c r="B642" s="91" t="s">
        <v>551</v>
      </c>
      <c r="C642" s="92">
        <v>630</v>
      </c>
      <c r="D642" s="93">
        <v>107.1</v>
      </c>
      <c r="E642" s="93">
        <v>24</v>
      </c>
      <c r="F642" s="94">
        <v>131.1</v>
      </c>
      <c r="G642" s="94">
        <v>131.1</v>
      </c>
      <c r="H642" s="95">
        <v>41739</v>
      </c>
      <c r="I642" s="96">
        <v>0</v>
      </c>
      <c r="J642" s="94"/>
      <c r="K642" s="94"/>
      <c r="L642" s="94"/>
      <c r="M642" s="106"/>
      <c r="N642" s="90">
        <v>0</v>
      </c>
      <c r="O642" s="90">
        <f>SUM(N642/3.4528)</f>
        <v>0</v>
      </c>
      <c r="P642" s="31"/>
      <c r="Q642" s="31"/>
    </row>
    <row r="643" spans="2:17" ht="12">
      <c r="B643" s="102" t="s">
        <v>357</v>
      </c>
      <c r="C643" s="103">
        <v>792</v>
      </c>
      <c r="D643" s="97">
        <v>134.64</v>
      </c>
      <c r="E643" s="97">
        <v>24</v>
      </c>
      <c r="F643" s="101">
        <v>158.64</v>
      </c>
      <c r="G643" s="101">
        <v>158.64</v>
      </c>
      <c r="H643" s="104">
        <v>41820</v>
      </c>
      <c r="I643" s="100">
        <v>0</v>
      </c>
      <c r="J643" s="101"/>
      <c r="K643" s="101"/>
      <c r="L643" s="101"/>
      <c r="M643" s="117"/>
      <c r="N643" s="119">
        <v>0</v>
      </c>
      <c r="O643" s="90">
        <f>SUM(N643/3.4528)</f>
        <v>0</v>
      </c>
      <c r="P643" s="31"/>
      <c r="Q643" s="31"/>
    </row>
    <row r="644" spans="2:17" ht="12">
      <c r="B644" s="32" t="s">
        <v>160</v>
      </c>
      <c r="C644" s="76">
        <v>620</v>
      </c>
      <c r="D644" s="77">
        <v>105.4</v>
      </c>
      <c r="E644" s="77">
        <v>24</v>
      </c>
      <c r="F644" s="78">
        <v>129.4</v>
      </c>
      <c r="G644" s="78">
        <v>127</v>
      </c>
      <c r="H644" s="79">
        <v>41814</v>
      </c>
      <c r="I644" s="127">
        <v>2.4</v>
      </c>
      <c r="J644" s="78"/>
      <c r="K644" s="78">
        <v>-0.17</v>
      </c>
      <c r="L644" s="78"/>
      <c r="M644" s="105"/>
      <c r="N644" s="69">
        <v>2.23</v>
      </c>
      <c r="O644" s="126">
        <f>SUM(N644/3.4528)</f>
        <v>0.6458526413345691</v>
      </c>
      <c r="P644" s="31"/>
      <c r="Q644" s="31"/>
    </row>
    <row r="645" spans="2:17" ht="12">
      <c r="B645" s="46" t="s">
        <v>160</v>
      </c>
      <c r="C645" s="83"/>
      <c r="D645" s="84"/>
      <c r="E645" s="84"/>
      <c r="F645" s="85"/>
      <c r="G645" s="85"/>
      <c r="H645" s="86" t="s">
        <v>66</v>
      </c>
      <c r="I645" s="62">
        <v>-0.17</v>
      </c>
      <c r="J645" s="85"/>
      <c r="K645" s="85">
        <v>0.17</v>
      </c>
      <c r="L645" s="85"/>
      <c r="M645" s="113"/>
      <c r="N645" s="68"/>
      <c r="O645" s="167"/>
      <c r="P645" s="31"/>
      <c r="Q645" s="31"/>
    </row>
    <row r="646" spans="2:17" ht="12">
      <c r="B646" s="82" t="s">
        <v>190</v>
      </c>
      <c r="C646" s="83">
        <v>905</v>
      </c>
      <c r="D646" s="84">
        <v>153.85</v>
      </c>
      <c r="E646" s="84">
        <v>24</v>
      </c>
      <c r="F646" s="85">
        <v>177.85</v>
      </c>
      <c r="G646" s="85">
        <v>185.64</v>
      </c>
      <c r="H646" s="86">
        <v>41969</v>
      </c>
      <c r="I646" s="87">
        <v>-7.79</v>
      </c>
      <c r="J646" s="85">
        <v>7.79</v>
      </c>
      <c r="K646" s="85"/>
      <c r="L646" s="85"/>
      <c r="M646" s="122"/>
      <c r="N646" s="88">
        <v>0</v>
      </c>
      <c r="O646" s="90">
        <f aca="true" t="shared" si="17" ref="O646:O656">SUM(N646/3.4528)</f>
        <v>0</v>
      </c>
      <c r="P646" s="31"/>
      <c r="Q646" s="31"/>
    </row>
    <row r="647" spans="2:17" ht="12">
      <c r="B647" s="112" t="s">
        <v>894</v>
      </c>
      <c r="C647" s="103">
        <v>598</v>
      </c>
      <c r="D647" s="97">
        <v>101.66</v>
      </c>
      <c r="E647" s="97">
        <v>24</v>
      </c>
      <c r="F647" s="101">
        <v>125.66</v>
      </c>
      <c r="G647" s="101">
        <v>126</v>
      </c>
      <c r="H647" s="104">
        <v>41731</v>
      </c>
      <c r="I647" s="118">
        <v>-0.34</v>
      </c>
      <c r="J647" s="101"/>
      <c r="K647" s="101"/>
      <c r="L647" s="101"/>
      <c r="M647" s="117"/>
      <c r="N647" s="123">
        <v>-0.34</v>
      </c>
      <c r="O647" s="66">
        <f t="shared" si="17"/>
        <v>-0.09847080630213162</v>
      </c>
      <c r="P647" s="31"/>
      <c r="Q647" s="31"/>
    </row>
    <row r="648" spans="2:17" ht="12">
      <c r="B648" s="54" t="s">
        <v>714</v>
      </c>
      <c r="C648" s="51">
        <v>605</v>
      </c>
      <c r="D648" s="52">
        <v>102.85</v>
      </c>
      <c r="E648" s="52">
        <v>24</v>
      </c>
      <c r="F648" s="50">
        <v>126.85</v>
      </c>
      <c r="G648" s="50"/>
      <c r="H648" s="53"/>
      <c r="I648" s="129">
        <v>126.85</v>
      </c>
      <c r="J648" s="33">
        <v>6.85</v>
      </c>
      <c r="K648" s="94"/>
      <c r="L648" s="94"/>
      <c r="M648" s="106"/>
      <c r="N648" s="136">
        <v>133.7</v>
      </c>
      <c r="O648" s="136">
        <f t="shared" si="17"/>
        <v>38.722196478220575</v>
      </c>
      <c r="P648" s="31"/>
      <c r="Q648" s="31"/>
    </row>
    <row r="649" spans="2:17" ht="12">
      <c r="B649" s="102" t="s">
        <v>333</v>
      </c>
      <c r="C649" s="103">
        <v>601</v>
      </c>
      <c r="D649" s="97">
        <v>102.17</v>
      </c>
      <c r="E649" s="97">
        <v>24</v>
      </c>
      <c r="F649" s="101">
        <v>126.17</v>
      </c>
      <c r="G649" s="101">
        <v>126.17</v>
      </c>
      <c r="H649" s="104">
        <v>41820</v>
      </c>
      <c r="I649" s="100">
        <v>0</v>
      </c>
      <c r="J649" s="101"/>
      <c r="K649" s="101"/>
      <c r="L649" s="101"/>
      <c r="M649" s="117"/>
      <c r="N649" s="119">
        <v>0</v>
      </c>
      <c r="O649" s="90">
        <f t="shared" si="17"/>
        <v>0</v>
      </c>
      <c r="P649" s="31"/>
      <c r="Q649" s="31"/>
    </row>
    <row r="650" spans="2:17" ht="12">
      <c r="B650" s="91" t="s">
        <v>70</v>
      </c>
      <c r="C650" s="92">
        <v>592</v>
      </c>
      <c r="D650" s="93">
        <v>100.64</v>
      </c>
      <c r="E650" s="93">
        <v>24</v>
      </c>
      <c r="F650" s="94">
        <v>124.64</v>
      </c>
      <c r="G650" s="94">
        <v>124.64</v>
      </c>
      <c r="H650" s="95">
        <v>41796</v>
      </c>
      <c r="I650" s="96">
        <v>0</v>
      </c>
      <c r="J650" s="94"/>
      <c r="K650" s="94"/>
      <c r="L650" s="94"/>
      <c r="M650" s="139"/>
      <c r="N650" s="90">
        <v>0</v>
      </c>
      <c r="O650" s="90">
        <f t="shared" si="17"/>
        <v>0</v>
      </c>
      <c r="P650" s="31"/>
      <c r="Q650" s="31"/>
    </row>
    <row r="651" spans="2:17" ht="12">
      <c r="B651" s="41" t="s">
        <v>862</v>
      </c>
      <c r="C651" s="42">
        <v>688</v>
      </c>
      <c r="D651" s="43">
        <v>116.96</v>
      </c>
      <c r="E651" s="43">
        <v>24</v>
      </c>
      <c r="F651" s="35">
        <v>140.96</v>
      </c>
      <c r="G651" s="35"/>
      <c r="H651" s="63"/>
      <c r="I651" s="45">
        <v>140.96</v>
      </c>
      <c r="J651" s="45">
        <v>7.61</v>
      </c>
      <c r="K651" s="45">
        <v>140.96</v>
      </c>
      <c r="L651" s="45">
        <v>15.09</v>
      </c>
      <c r="M651" s="101"/>
      <c r="N651" s="74">
        <v>304.62</v>
      </c>
      <c r="O651" s="136">
        <f t="shared" si="17"/>
        <v>88.2240500463392</v>
      </c>
      <c r="P651" s="31"/>
      <c r="Q651" s="31"/>
    </row>
    <row r="652" spans="2:17" ht="12">
      <c r="B652" s="54" t="s">
        <v>37</v>
      </c>
      <c r="C652" s="51">
        <v>630</v>
      </c>
      <c r="D652" s="52">
        <v>107.1</v>
      </c>
      <c r="E652" s="52">
        <v>24</v>
      </c>
      <c r="F652" s="50">
        <v>131.1</v>
      </c>
      <c r="G652" s="50"/>
      <c r="H652" s="53"/>
      <c r="I652" s="129">
        <v>131.1</v>
      </c>
      <c r="J652" s="33">
        <v>7.08</v>
      </c>
      <c r="K652" s="33">
        <v>112.01</v>
      </c>
      <c r="L652" s="33">
        <v>6.05</v>
      </c>
      <c r="M652" s="106"/>
      <c r="N652" s="64">
        <v>256.24</v>
      </c>
      <c r="O652" s="136">
        <f t="shared" si="17"/>
        <v>74.21223354958295</v>
      </c>
      <c r="P652" s="31"/>
      <c r="Q652" s="31"/>
    </row>
    <row r="653" spans="2:17" ht="12">
      <c r="B653" s="102" t="s">
        <v>648</v>
      </c>
      <c r="C653" s="103">
        <v>600</v>
      </c>
      <c r="D653" s="97">
        <v>102</v>
      </c>
      <c r="E653" s="97">
        <v>24</v>
      </c>
      <c r="F653" s="101">
        <v>126</v>
      </c>
      <c r="G653" s="101">
        <v>126</v>
      </c>
      <c r="H653" s="111">
        <v>41778</v>
      </c>
      <c r="I653" s="100">
        <v>0</v>
      </c>
      <c r="J653" s="101"/>
      <c r="K653" s="101"/>
      <c r="L653" s="101"/>
      <c r="M653" s="101"/>
      <c r="N653" s="119">
        <v>0</v>
      </c>
      <c r="O653" s="90">
        <f t="shared" si="17"/>
        <v>0</v>
      </c>
      <c r="P653" s="31"/>
      <c r="Q653" s="31"/>
    </row>
    <row r="654" spans="2:17" ht="12">
      <c r="B654" s="91" t="s">
        <v>700</v>
      </c>
      <c r="C654" s="92">
        <v>624</v>
      </c>
      <c r="D654" s="93">
        <v>106.08</v>
      </c>
      <c r="E654" s="93">
        <v>24</v>
      </c>
      <c r="F654" s="94">
        <v>28.08</v>
      </c>
      <c r="G654" s="94">
        <v>28.08</v>
      </c>
      <c r="H654" s="95">
        <v>41935</v>
      </c>
      <c r="I654" s="96">
        <v>0</v>
      </c>
      <c r="J654" s="94"/>
      <c r="K654" s="94"/>
      <c r="L654" s="94"/>
      <c r="M654" s="106"/>
      <c r="N654" s="106">
        <v>0</v>
      </c>
      <c r="O654" s="90">
        <f t="shared" si="17"/>
        <v>0</v>
      </c>
      <c r="P654" s="31"/>
      <c r="Q654" s="31"/>
    </row>
    <row r="655" spans="2:17" ht="12">
      <c r="B655" s="102" t="s">
        <v>743</v>
      </c>
      <c r="C655" s="103">
        <v>706</v>
      </c>
      <c r="D655" s="97">
        <v>120.02</v>
      </c>
      <c r="E655" s="97">
        <v>24</v>
      </c>
      <c r="F655" s="101">
        <v>144.02</v>
      </c>
      <c r="G655" s="101">
        <v>144.02</v>
      </c>
      <c r="H655" s="104">
        <v>41731</v>
      </c>
      <c r="I655" s="80">
        <v>0</v>
      </c>
      <c r="J655" s="78"/>
      <c r="K655" s="78"/>
      <c r="L655" s="78"/>
      <c r="M655" s="121"/>
      <c r="N655" s="81">
        <v>0</v>
      </c>
      <c r="O655" s="90">
        <f t="shared" si="17"/>
        <v>0</v>
      </c>
      <c r="P655" s="31"/>
      <c r="Q655" s="31"/>
    </row>
    <row r="656" spans="2:17" ht="12">
      <c r="B656" s="91" t="s">
        <v>210</v>
      </c>
      <c r="C656" s="92">
        <v>667</v>
      </c>
      <c r="D656" s="93">
        <v>113.39</v>
      </c>
      <c r="E656" s="93">
        <v>24</v>
      </c>
      <c r="F656" s="94">
        <v>137.39</v>
      </c>
      <c r="G656" s="94">
        <v>137.39</v>
      </c>
      <c r="H656" s="95">
        <v>41753</v>
      </c>
      <c r="I656" s="96">
        <v>0</v>
      </c>
      <c r="J656" s="94"/>
      <c r="K656" s="94"/>
      <c r="L656" s="94"/>
      <c r="M656" s="139"/>
      <c r="N656" s="81">
        <v>0</v>
      </c>
      <c r="O656" s="90">
        <f t="shared" si="17"/>
        <v>0</v>
      </c>
      <c r="P656" s="31"/>
      <c r="Q656" s="31"/>
    </row>
    <row r="657" spans="2:17" ht="12">
      <c r="B657" s="41" t="s">
        <v>314</v>
      </c>
      <c r="C657" s="103">
        <v>754</v>
      </c>
      <c r="D657" s="97">
        <v>128.18</v>
      </c>
      <c r="E657" s="97">
        <v>24</v>
      </c>
      <c r="F657" s="101">
        <v>152.18</v>
      </c>
      <c r="G657" s="101">
        <v>152.18</v>
      </c>
      <c r="H657" s="104">
        <v>41890</v>
      </c>
      <c r="I657" s="100">
        <v>0</v>
      </c>
      <c r="J657" s="45">
        <v>3.1</v>
      </c>
      <c r="K657" s="101"/>
      <c r="L657" s="101">
        <v>0.14</v>
      </c>
      <c r="M657" s="101"/>
      <c r="N657" s="126">
        <v>2.42</v>
      </c>
      <c r="O657" s="126">
        <f>SUM(N657/3.4528)</f>
        <v>0.7008804448563485</v>
      </c>
      <c r="P657" s="31"/>
      <c r="Q657" s="31"/>
    </row>
    <row r="658" spans="2:17" ht="12">
      <c r="B658" s="41" t="s">
        <v>314</v>
      </c>
      <c r="C658" s="103"/>
      <c r="D658" s="97"/>
      <c r="E658" s="97"/>
      <c r="F658" s="101"/>
      <c r="G658" s="101"/>
      <c r="H658" s="104">
        <v>41890</v>
      </c>
      <c r="I658" s="100"/>
      <c r="J658" s="36">
        <v>-0.68</v>
      </c>
      <c r="K658" s="101"/>
      <c r="L658" s="101">
        <v>-0.14</v>
      </c>
      <c r="M658" s="101"/>
      <c r="N658" s="128"/>
      <c r="O658" s="167"/>
      <c r="P658" s="31"/>
      <c r="Q658" s="31"/>
    </row>
    <row r="659" spans="2:17" ht="12">
      <c r="B659" s="57" t="s">
        <v>861</v>
      </c>
      <c r="C659" s="76">
        <v>896</v>
      </c>
      <c r="D659" s="77">
        <v>152.32</v>
      </c>
      <c r="E659" s="77">
        <v>24</v>
      </c>
      <c r="F659" s="78">
        <v>176.32</v>
      </c>
      <c r="G659" s="78">
        <v>176.32</v>
      </c>
      <c r="H659" s="79">
        <v>41743</v>
      </c>
      <c r="I659" s="67">
        <v>0</v>
      </c>
      <c r="J659" s="78"/>
      <c r="K659" s="78"/>
      <c r="L659" s="78"/>
      <c r="M659" s="105"/>
      <c r="N659" s="114">
        <v>-152.32</v>
      </c>
      <c r="O659" s="59">
        <f>SUM(N659/3.4528)</f>
        <v>-44.114921223354955</v>
      </c>
      <c r="P659" s="31"/>
      <c r="Q659" s="31"/>
    </row>
    <row r="660" spans="2:17" ht="12">
      <c r="B660" s="60" t="s">
        <v>861</v>
      </c>
      <c r="C660" s="83"/>
      <c r="D660" s="84"/>
      <c r="E660" s="84"/>
      <c r="F660" s="85"/>
      <c r="G660" s="85">
        <v>152.32</v>
      </c>
      <c r="H660" s="86">
        <v>41800</v>
      </c>
      <c r="I660" s="62">
        <v>-152.32</v>
      </c>
      <c r="J660" s="85"/>
      <c r="K660" s="85">
        <v>24</v>
      </c>
      <c r="L660" s="85" t="s">
        <v>949</v>
      </c>
      <c r="M660" s="113"/>
      <c r="N660" s="116"/>
      <c r="O660" s="165"/>
      <c r="P660" s="31"/>
      <c r="Q660" s="31"/>
    </row>
    <row r="661" spans="2:17" ht="12">
      <c r="B661" s="102" t="s">
        <v>345</v>
      </c>
      <c r="C661" s="103">
        <v>972</v>
      </c>
      <c r="D661" s="97">
        <v>165.24</v>
      </c>
      <c r="E661" s="97">
        <v>24</v>
      </c>
      <c r="F661" s="101">
        <v>189.24</v>
      </c>
      <c r="G661" s="101">
        <v>189.24</v>
      </c>
      <c r="H661" s="104">
        <v>41752</v>
      </c>
      <c r="I661" s="100">
        <v>0</v>
      </c>
      <c r="J661" s="101"/>
      <c r="K661" s="101"/>
      <c r="L661" s="101"/>
      <c r="M661" s="117"/>
      <c r="N661" s="119">
        <v>0</v>
      </c>
      <c r="O661" s="90">
        <f>SUM(N661/3.4528)</f>
        <v>0</v>
      </c>
      <c r="P661" s="31"/>
      <c r="Q661" s="31"/>
    </row>
    <row r="662" spans="2:17" ht="12">
      <c r="B662" s="75" t="s">
        <v>488</v>
      </c>
      <c r="C662" s="76">
        <v>930</v>
      </c>
      <c r="D662" s="77">
        <v>158.1</v>
      </c>
      <c r="E662" s="77">
        <v>24</v>
      </c>
      <c r="F662" s="78">
        <v>209.1</v>
      </c>
      <c r="G662" s="78">
        <v>209.1</v>
      </c>
      <c r="H662" s="79">
        <v>41841</v>
      </c>
      <c r="I662" s="80">
        <v>0</v>
      </c>
      <c r="J662" s="78">
        <v>1.32</v>
      </c>
      <c r="K662" s="78"/>
      <c r="L662" s="78"/>
      <c r="M662" s="121"/>
      <c r="N662" s="81">
        <v>0</v>
      </c>
      <c r="O662" s="81">
        <f>SUM(N662/3.4528)</f>
        <v>0</v>
      </c>
      <c r="P662" s="31"/>
      <c r="Q662" s="31"/>
    </row>
    <row r="663" spans="2:17" ht="12">
      <c r="B663" s="102" t="s">
        <v>488</v>
      </c>
      <c r="C663" s="103">
        <v>270</v>
      </c>
      <c r="D663" s="97">
        <v>27</v>
      </c>
      <c r="E663" s="97"/>
      <c r="F663" s="101"/>
      <c r="G663" s="101"/>
      <c r="H663" s="104">
        <v>41841</v>
      </c>
      <c r="I663" s="100"/>
      <c r="J663" s="101">
        <v>-1.32</v>
      </c>
      <c r="K663" s="101"/>
      <c r="L663" s="101"/>
      <c r="M663" s="137"/>
      <c r="N663" s="119"/>
      <c r="O663" s="169"/>
      <c r="P663" s="31"/>
      <c r="Q663" s="31"/>
    </row>
    <row r="664" spans="2:17" ht="12">
      <c r="B664" s="75" t="s">
        <v>460</v>
      </c>
      <c r="C664" s="76">
        <v>772</v>
      </c>
      <c r="D664" s="77">
        <v>131.24</v>
      </c>
      <c r="E664" s="77">
        <v>24</v>
      </c>
      <c r="F664" s="78">
        <v>96.04</v>
      </c>
      <c r="G664" s="78">
        <v>96.04</v>
      </c>
      <c r="H664" s="79">
        <v>41803</v>
      </c>
      <c r="I664" s="80">
        <v>0</v>
      </c>
      <c r="J664" s="78"/>
      <c r="K664" s="78"/>
      <c r="L664" s="78"/>
      <c r="M664" s="105"/>
      <c r="N664" s="81">
        <v>0</v>
      </c>
      <c r="O664" s="81">
        <f>SUM(N664/3.4528)</f>
        <v>0</v>
      </c>
      <c r="P664" s="31"/>
      <c r="Q664" s="31"/>
    </row>
    <row r="665" spans="2:17" ht="12">
      <c r="B665" s="82" t="s">
        <v>460</v>
      </c>
      <c r="C665" s="83">
        <v>428</v>
      </c>
      <c r="D665" s="84">
        <v>42.8</v>
      </c>
      <c r="E665" s="84"/>
      <c r="F665" s="85"/>
      <c r="G665" s="85"/>
      <c r="H665" s="86"/>
      <c r="I665" s="87"/>
      <c r="J665" s="85"/>
      <c r="K665" s="85"/>
      <c r="L665" s="85"/>
      <c r="M665" s="113"/>
      <c r="N665" s="88"/>
      <c r="O665" s="169"/>
      <c r="P665" s="31"/>
      <c r="Q665" s="31"/>
    </row>
    <row r="666" spans="2:17" ht="12">
      <c r="B666" s="112" t="s">
        <v>85</v>
      </c>
      <c r="C666" s="103">
        <v>1200</v>
      </c>
      <c r="D666" s="97">
        <v>204</v>
      </c>
      <c r="E666" s="97">
        <v>24</v>
      </c>
      <c r="F666" s="101">
        <v>228</v>
      </c>
      <c r="G666" s="101">
        <v>276</v>
      </c>
      <c r="H666" s="104">
        <v>41715</v>
      </c>
      <c r="I666" s="118">
        <v>-48</v>
      </c>
      <c r="J666" s="101"/>
      <c r="K666" s="101"/>
      <c r="L666" s="101"/>
      <c r="M666" s="117"/>
      <c r="N666" s="123">
        <v>-48</v>
      </c>
      <c r="O666" s="66">
        <f>SUM(N666/3.4528)</f>
        <v>-13.901760889712698</v>
      </c>
      <c r="P666" s="31"/>
      <c r="Q666" s="31"/>
    </row>
    <row r="667" spans="2:17" ht="12">
      <c r="B667" s="75" t="s">
        <v>555</v>
      </c>
      <c r="C667" s="76">
        <v>896</v>
      </c>
      <c r="D667" s="77">
        <v>152.32</v>
      </c>
      <c r="E667" s="77">
        <v>24</v>
      </c>
      <c r="F667" s="78">
        <v>206.72</v>
      </c>
      <c r="G667" s="78">
        <v>206.72</v>
      </c>
      <c r="H667" s="79">
        <v>41692</v>
      </c>
      <c r="I667" s="80">
        <v>0</v>
      </c>
      <c r="J667" s="78"/>
      <c r="K667" s="78"/>
      <c r="L667" s="78"/>
      <c r="M667" s="105"/>
      <c r="N667" s="81">
        <v>0</v>
      </c>
      <c r="O667" s="81">
        <f>SUM(N667/3.4528)</f>
        <v>0</v>
      </c>
      <c r="P667" s="31"/>
      <c r="Q667" s="31"/>
    </row>
    <row r="668" spans="2:17" ht="12">
      <c r="B668" s="82" t="s">
        <v>555</v>
      </c>
      <c r="C668" s="83">
        <v>304</v>
      </c>
      <c r="D668" s="84">
        <v>30.4</v>
      </c>
      <c r="E668" s="84"/>
      <c r="F668" s="85"/>
      <c r="G668" s="85"/>
      <c r="H668" s="86"/>
      <c r="I668" s="87"/>
      <c r="J668" s="85"/>
      <c r="K668" s="85"/>
      <c r="L668" s="85"/>
      <c r="M668" s="113"/>
      <c r="N668" s="88"/>
      <c r="O668" s="169"/>
      <c r="P668" s="31"/>
      <c r="Q668" s="31"/>
    </row>
    <row r="669" spans="2:17" ht="12">
      <c r="B669" s="102" t="s">
        <v>64</v>
      </c>
      <c r="C669" s="103">
        <v>1200</v>
      </c>
      <c r="D669" s="97">
        <v>204</v>
      </c>
      <c r="E669" s="97">
        <v>24</v>
      </c>
      <c r="F669" s="101">
        <v>228</v>
      </c>
      <c r="G669" s="101">
        <v>228</v>
      </c>
      <c r="H669" s="104">
        <v>41775</v>
      </c>
      <c r="I669" s="100">
        <v>0</v>
      </c>
      <c r="J669" s="101"/>
      <c r="K669" s="101"/>
      <c r="L669" s="101"/>
      <c r="M669" s="117"/>
      <c r="N669" s="119">
        <v>0</v>
      </c>
      <c r="O669" s="90">
        <f>SUM(N669/3.4528)</f>
        <v>0</v>
      </c>
      <c r="P669" s="31"/>
      <c r="Q669" s="31"/>
    </row>
    <row r="670" spans="2:17" ht="12">
      <c r="B670" s="75" t="s">
        <v>63</v>
      </c>
      <c r="C670" s="76">
        <v>1060</v>
      </c>
      <c r="D670" s="77">
        <v>180.2</v>
      </c>
      <c r="E670" s="77">
        <v>24</v>
      </c>
      <c r="F670" s="78">
        <v>218.2</v>
      </c>
      <c r="G670" s="78">
        <v>218.2</v>
      </c>
      <c r="H670" s="79">
        <v>41775</v>
      </c>
      <c r="I670" s="80">
        <v>0</v>
      </c>
      <c r="J670" s="78"/>
      <c r="K670" s="78"/>
      <c r="L670" s="78"/>
      <c r="M670" s="105"/>
      <c r="N670" s="81">
        <v>0</v>
      </c>
      <c r="O670" s="81">
        <f>SUM(N670/3.4528)</f>
        <v>0</v>
      </c>
      <c r="P670" s="31"/>
      <c r="Q670" s="31"/>
    </row>
    <row r="671" spans="2:17" ht="12">
      <c r="B671" s="82" t="s">
        <v>63</v>
      </c>
      <c r="C671" s="83">
        <v>140</v>
      </c>
      <c r="D671" s="84">
        <v>14</v>
      </c>
      <c r="E671" s="84"/>
      <c r="F671" s="85"/>
      <c r="G671" s="85"/>
      <c r="H671" s="86"/>
      <c r="I671" s="87"/>
      <c r="J671" s="85"/>
      <c r="K671" s="85"/>
      <c r="L671" s="85"/>
      <c r="M671" s="113"/>
      <c r="N671" s="88"/>
      <c r="O671" s="169"/>
      <c r="P671" s="31"/>
      <c r="Q671" s="31"/>
    </row>
    <row r="672" spans="2:17" ht="12">
      <c r="B672" s="41" t="s">
        <v>689</v>
      </c>
      <c r="C672" s="103">
        <v>1200</v>
      </c>
      <c r="D672" s="97">
        <v>204</v>
      </c>
      <c r="E672" s="97">
        <v>24</v>
      </c>
      <c r="F672" s="101">
        <v>228</v>
      </c>
      <c r="G672" s="101">
        <v>228</v>
      </c>
      <c r="H672" s="104">
        <v>41823</v>
      </c>
      <c r="I672" s="100">
        <v>0</v>
      </c>
      <c r="J672" s="45">
        <v>0.21</v>
      </c>
      <c r="K672" s="101"/>
      <c r="L672" s="101">
        <v>8.96</v>
      </c>
      <c r="M672" s="117"/>
      <c r="N672" s="74">
        <v>0.21</v>
      </c>
      <c r="O672" s="126">
        <f>SUM(N672/3.4528)</f>
        <v>0.06082020389249305</v>
      </c>
      <c r="P672" s="31"/>
      <c r="Q672" s="31"/>
    </row>
    <row r="673" spans="2:17" ht="12">
      <c r="B673" s="41"/>
      <c r="C673" s="103"/>
      <c r="D673" s="97"/>
      <c r="E673" s="97"/>
      <c r="F673" s="101"/>
      <c r="G673" s="101"/>
      <c r="H673" s="104">
        <v>41823</v>
      </c>
      <c r="I673" s="100"/>
      <c r="J673" s="45"/>
      <c r="K673" s="101"/>
      <c r="L673" s="101">
        <v>-8.96</v>
      </c>
      <c r="M673" s="117"/>
      <c r="N673" s="132"/>
      <c r="O673" s="167"/>
      <c r="P673" s="31"/>
      <c r="Q673" s="31"/>
    </row>
    <row r="674" spans="2:17" ht="12">
      <c r="B674" s="57" t="s">
        <v>527</v>
      </c>
      <c r="C674" s="76">
        <v>815</v>
      </c>
      <c r="D674" s="77">
        <v>138.55</v>
      </c>
      <c r="E674" s="77">
        <v>24</v>
      </c>
      <c r="F674" s="78">
        <v>202.55</v>
      </c>
      <c r="G674" s="78">
        <v>230</v>
      </c>
      <c r="H674" s="79">
        <v>41813</v>
      </c>
      <c r="I674" s="67">
        <v>-27.45</v>
      </c>
      <c r="J674" s="78"/>
      <c r="K674" s="58">
        <v>-28</v>
      </c>
      <c r="L674" s="78"/>
      <c r="M674" s="105"/>
      <c r="N674" s="114">
        <v>-55.45</v>
      </c>
      <c r="O674" s="59">
        <f>SUM(N674/3.4528)</f>
        <v>-16.059430027803522</v>
      </c>
      <c r="P674" s="31"/>
      <c r="Q674" s="31"/>
    </row>
    <row r="675" spans="2:17" ht="12">
      <c r="B675" s="60" t="s">
        <v>527</v>
      </c>
      <c r="C675" s="83">
        <v>400</v>
      </c>
      <c r="D675" s="84">
        <v>40</v>
      </c>
      <c r="E675" s="84"/>
      <c r="F675" s="85"/>
      <c r="G675" s="85"/>
      <c r="H675" s="86"/>
      <c r="I675" s="62"/>
      <c r="J675" s="85"/>
      <c r="K675" s="40"/>
      <c r="L675" s="85"/>
      <c r="M675" s="113"/>
      <c r="N675" s="116"/>
      <c r="O675" s="165"/>
      <c r="P675" s="31"/>
      <c r="Q675" s="31"/>
    </row>
    <row r="676" spans="2:17" ht="12">
      <c r="B676" s="102" t="s">
        <v>739</v>
      </c>
      <c r="C676" s="103">
        <v>1200</v>
      </c>
      <c r="D676" s="97">
        <v>204</v>
      </c>
      <c r="E676" s="97">
        <v>24</v>
      </c>
      <c r="F676" s="101">
        <v>228</v>
      </c>
      <c r="G676" s="101">
        <v>235.05</v>
      </c>
      <c r="H676" s="111">
        <v>41925</v>
      </c>
      <c r="I676" s="101">
        <v>-7.05</v>
      </c>
      <c r="J676" s="101">
        <v>7.05</v>
      </c>
      <c r="K676" s="101"/>
      <c r="L676" s="101"/>
      <c r="M676" s="101"/>
      <c r="N676" s="119">
        <v>0</v>
      </c>
      <c r="O676" s="90">
        <f>SUM(N676/3.4528)</f>
        <v>0</v>
      </c>
      <c r="P676" s="31"/>
      <c r="Q676" s="31"/>
    </row>
    <row r="677" spans="2:17" ht="12">
      <c r="B677" s="57" t="s">
        <v>272</v>
      </c>
      <c r="C677" s="76">
        <v>600</v>
      </c>
      <c r="D677" s="77">
        <v>102</v>
      </c>
      <c r="E677" s="77">
        <v>24</v>
      </c>
      <c r="F677" s="78">
        <v>126</v>
      </c>
      <c r="G677" s="78">
        <v>126</v>
      </c>
      <c r="H677" s="79">
        <v>41757</v>
      </c>
      <c r="I677" s="80">
        <v>0</v>
      </c>
      <c r="J677" s="78"/>
      <c r="K677" s="58">
        <v>-5.58</v>
      </c>
      <c r="L677" s="78"/>
      <c r="M677" s="105"/>
      <c r="N677" s="114">
        <v>-5.58</v>
      </c>
      <c r="O677" s="66">
        <f>SUM(N677/3.4528)</f>
        <v>-1.616079703429101</v>
      </c>
      <c r="P677" s="31"/>
      <c r="Q677" s="31"/>
    </row>
    <row r="678" spans="2:17" ht="12">
      <c r="B678" s="75" t="s">
        <v>459</v>
      </c>
      <c r="C678" s="76">
        <v>614</v>
      </c>
      <c r="D678" s="77">
        <v>104.38</v>
      </c>
      <c r="E678" s="77">
        <v>24</v>
      </c>
      <c r="F678" s="78">
        <v>128.38</v>
      </c>
      <c r="G678" s="78">
        <v>128.38</v>
      </c>
      <c r="H678" s="79">
        <v>41723</v>
      </c>
      <c r="I678" s="80">
        <v>0</v>
      </c>
      <c r="J678" s="78"/>
      <c r="K678" s="78"/>
      <c r="L678" s="78"/>
      <c r="M678" s="105"/>
      <c r="N678" s="81">
        <v>0</v>
      </c>
      <c r="O678" s="90">
        <f>SUM(N678/3.4528)</f>
        <v>0</v>
      </c>
      <c r="P678" s="31"/>
      <c r="Q678" s="31"/>
    </row>
    <row r="679" spans="2:17" ht="12">
      <c r="B679" s="75" t="s">
        <v>645</v>
      </c>
      <c r="C679" s="76">
        <v>594</v>
      </c>
      <c r="D679" s="77">
        <v>100.98</v>
      </c>
      <c r="E679" s="77">
        <v>24</v>
      </c>
      <c r="F679" s="78">
        <v>124.98</v>
      </c>
      <c r="G679" s="78">
        <v>124.98</v>
      </c>
      <c r="H679" s="79">
        <v>41764</v>
      </c>
      <c r="I679" s="80">
        <v>0</v>
      </c>
      <c r="J679" s="78"/>
      <c r="K679" s="78"/>
      <c r="L679" s="78"/>
      <c r="M679" s="105"/>
      <c r="N679" s="81">
        <v>0</v>
      </c>
      <c r="O679" s="90">
        <f>SUM(N679/3.4528)</f>
        <v>0</v>
      </c>
      <c r="P679" s="31"/>
      <c r="Q679" s="31"/>
    </row>
    <row r="680" spans="2:17" ht="12">
      <c r="B680" s="75" t="s">
        <v>619</v>
      </c>
      <c r="C680" s="76">
        <v>612</v>
      </c>
      <c r="D680" s="77">
        <v>104.04</v>
      </c>
      <c r="E680" s="77">
        <v>24</v>
      </c>
      <c r="F680" s="78">
        <v>227.15</v>
      </c>
      <c r="G680" s="78">
        <v>227.15</v>
      </c>
      <c r="H680" s="79">
        <v>41834</v>
      </c>
      <c r="I680" s="80">
        <v>0</v>
      </c>
      <c r="J680" s="78">
        <v>0.88</v>
      </c>
      <c r="K680" s="78"/>
      <c r="L680" s="78"/>
      <c r="M680" s="105"/>
      <c r="N680" s="81">
        <v>0</v>
      </c>
      <c r="O680" s="81">
        <f>SUM(N680/3.4528)</f>
        <v>0</v>
      </c>
      <c r="P680" s="31"/>
      <c r="Q680" s="31"/>
    </row>
    <row r="681" spans="2:17" ht="12">
      <c r="B681" s="102" t="s">
        <v>618</v>
      </c>
      <c r="C681" s="103">
        <v>583</v>
      </c>
      <c r="D681" s="97">
        <v>99.11</v>
      </c>
      <c r="E681" s="97"/>
      <c r="F681" s="101"/>
      <c r="G681" s="101"/>
      <c r="H681" s="104">
        <v>41834</v>
      </c>
      <c r="I681" s="100"/>
      <c r="J681" s="101">
        <v>-0.88</v>
      </c>
      <c r="K681" s="101"/>
      <c r="L681" s="101"/>
      <c r="M681" s="117"/>
      <c r="N681" s="119"/>
      <c r="O681" s="169"/>
      <c r="P681" s="31"/>
      <c r="Q681" s="31"/>
    </row>
    <row r="682" spans="2:17" ht="12">
      <c r="B682" s="91" t="s">
        <v>541</v>
      </c>
      <c r="C682" s="92">
        <v>641</v>
      </c>
      <c r="D682" s="93">
        <v>108.97</v>
      </c>
      <c r="E682" s="93">
        <v>24</v>
      </c>
      <c r="F682" s="94">
        <v>132.97</v>
      </c>
      <c r="G682" s="94">
        <v>132.97</v>
      </c>
      <c r="H682" s="95">
        <v>41729</v>
      </c>
      <c r="I682" s="96">
        <v>0</v>
      </c>
      <c r="J682" s="94"/>
      <c r="K682" s="94"/>
      <c r="L682" s="94"/>
      <c r="M682" s="106"/>
      <c r="N682" s="90">
        <v>0</v>
      </c>
      <c r="O682" s="90">
        <f>SUM(N682/3.4528)</f>
        <v>0</v>
      </c>
      <c r="P682" s="31"/>
      <c r="Q682" s="31"/>
    </row>
    <row r="683" spans="2:17" ht="12">
      <c r="B683" s="102" t="s">
        <v>397</v>
      </c>
      <c r="C683" s="103">
        <v>591</v>
      </c>
      <c r="D683" s="97">
        <v>100.47</v>
      </c>
      <c r="E683" s="97">
        <v>24</v>
      </c>
      <c r="F683" s="101">
        <v>124.47</v>
      </c>
      <c r="G683" s="101">
        <v>124.47</v>
      </c>
      <c r="H683" s="104">
        <v>41692</v>
      </c>
      <c r="I683" s="100">
        <v>0</v>
      </c>
      <c r="J683" s="101"/>
      <c r="K683" s="101"/>
      <c r="L683" s="101"/>
      <c r="M683" s="117"/>
      <c r="N683" s="119">
        <v>0</v>
      </c>
      <c r="O683" s="90">
        <f>SUM(N683/3.4528)</f>
        <v>0</v>
      </c>
      <c r="P683" s="31"/>
      <c r="Q683" s="31"/>
    </row>
    <row r="684" spans="2:17" ht="12">
      <c r="B684" s="65" t="s">
        <v>764</v>
      </c>
      <c r="C684" s="92">
        <v>616</v>
      </c>
      <c r="D684" s="93">
        <v>104.72</v>
      </c>
      <c r="E684" s="93">
        <v>24</v>
      </c>
      <c r="F684" s="94">
        <v>128.72</v>
      </c>
      <c r="G684" s="94">
        <v>130</v>
      </c>
      <c r="H684" s="95">
        <v>41768</v>
      </c>
      <c r="I684" s="120">
        <v>-1.28</v>
      </c>
      <c r="J684" s="94"/>
      <c r="K684" s="94"/>
      <c r="L684" s="94"/>
      <c r="M684" s="106"/>
      <c r="N684" s="66">
        <v>-1.28</v>
      </c>
      <c r="O684" s="66">
        <f>SUM(N684/3.4528)</f>
        <v>-0.37071362372567196</v>
      </c>
      <c r="P684" s="31"/>
      <c r="Q684" s="31"/>
    </row>
    <row r="685" spans="2:17" ht="12">
      <c r="B685" s="57" t="s">
        <v>476</v>
      </c>
      <c r="C685" s="76">
        <v>597</v>
      </c>
      <c r="D685" s="77">
        <v>101.49</v>
      </c>
      <c r="E685" s="77">
        <v>24</v>
      </c>
      <c r="F685" s="78">
        <v>125.49</v>
      </c>
      <c r="G685" s="78">
        <v>126</v>
      </c>
      <c r="H685" s="79">
        <v>41759</v>
      </c>
      <c r="I685" s="67">
        <v>-0.51</v>
      </c>
      <c r="J685" s="78"/>
      <c r="K685" s="58">
        <v>-2.4</v>
      </c>
      <c r="L685" s="78"/>
      <c r="M685" s="105"/>
      <c r="N685" s="114">
        <v>-2.91</v>
      </c>
      <c r="O685" s="66">
        <f>SUM(N685/3.4528)</f>
        <v>-0.8427942539388323</v>
      </c>
      <c r="P685" s="31"/>
      <c r="Q685" s="31"/>
    </row>
    <row r="686" spans="2:17" ht="12">
      <c r="B686" s="75" t="s">
        <v>826</v>
      </c>
      <c r="C686" s="76">
        <v>610</v>
      </c>
      <c r="D686" s="77">
        <v>103.7</v>
      </c>
      <c r="E686" s="77">
        <v>24</v>
      </c>
      <c r="F686" s="78">
        <v>127.7</v>
      </c>
      <c r="G686" s="78">
        <v>72.53</v>
      </c>
      <c r="H686" s="79">
        <v>41732</v>
      </c>
      <c r="I686" s="80">
        <v>55.17</v>
      </c>
      <c r="J686" s="78"/>
      <c r="K686" s="78">
        <v>-55.17</v>
      </c>
      <c r="L686" s="78">
        <v>24</v>
      </c>
      <c r="M686" s="105" t="s">
        <v>949</v>
      </c>
      <c r="N686" s="105">
        <v>0</v>
      </c>
      <c r="O686" s="81">
        <f>SUM(N686/3.4528)</f>
        <v>0</v>
      </c>
      <c r="P686" s="31"/>
      <c r="Q686" s="31"/>
    </row>
    <row r="687" spans="2:17" ht="12">
      <c r="B687" s="82" t="s">
        <v>826</v>
      </c>
      <c r="C687" s="83"/>
      <c r="D687" s="84"/>
      <c r="E687" s="84"/>
      <c r="F687" s="85"/>
      <c r="G687" s="85"/>
      <c r="H687" s="86" t="s">
        <v>66</v>
      </c>
      <c r="I687" s="87">
        <v>-55.17</v>
      </c>
      <c r="J687" s="85"/>
      <c r="K687" s="85">
        <v>55.17</v>
      </c>
      <c r="L687" s="85">
        <v>-24</v>
      </c>
      <c r="M687" s="98">
        <v>41869</v>
      </c>
      <c r="N687" s="113"/>
      <c r="O687" s="169"/>
      <c r="P687" s="31"/>
      <c r="Q687" s="31"/>
    </row>
    <row r="688" spans="2:17" ht="12">
      <c r="B688" s="102" t="s">
        <v>338</v>
      </c>
      <c r="C688" s="103">
        <v>595</v>
      </c>
      <c r="D688" s="97">
        <v>101.15</v>
      </c>
      <c r="E688" s="97">
        <v>24</v>
      </c>
      <c r="F688" s="101">
        <v>125.15</v>
      </c>
      <c r="G688" s="101">
        <v>125.15</v>
      </c>
      <c r="H688" s="104">
        <v>41778</v>
      </c>
      <c r="I688" s="100">
        <v>0</v>
      </c>
      <c r="J688" s="101"/>
      <c r="K688" s="101"/>
      <c r="L688" s="101"/>
      <c r="M688" s="117"/>
      <c r="N688" s="119">
        <v>0</v>
      </c>
      <c r="O688" s="81">
        <f>SUM(N688/3.4528)</f>
        <v>0</v>
      </c>
      <c r="P688" s="31"/>
      <c r="Q688" s="31"/>
    </row>
    <row r="689" spans="2:17" ht="12">
      <c r="B689" s="32" t="s">
        <v>907</v>
      </c>
      <c r="C689" s="76">
        <v>626</v>
      </c>
      <c r="D689" s="77">
        <v>106.42</v>
      </c>
      <c r="E689" s="77">
        <v>24</v>
      </c>
      <c r="F689" s="78">
        <v>130.42</v>
      </c>
      <c r="G689" s="78">
        <v>130.42</v>
      </c>
      <c r="H689" s="79">
        <v>41974</v>
      </c>
      <c r="I689" s="80">
        <v>0</v>
      </c>
      <c r="J689" s="55">
        <v>5.91</v>
      </c>
      <c r="K689" s="78"/>
      <c r="L689" s="55">
        <v>6.93</v>
      </c>
      <c r="M689" s="105"/>
      <c r="N689" s="126">
        <v>6.26</v>
      </c>
      <c r="O689" s="69">
        <f>SUM(N689/3.4528)</f>
        <v>1.8130213160333641</v>
      </c>
      <c r="P689" s="31"/>
      <c r="Q689" s="31"/>
    </row>
    <row r="690" spans="2:17" ht="12">
      <c r="B690" s="46" t="s">
        <v>907</v>
      </c>
      <c r="C690" s="83"/>
      <c r="D690" s="84"/>
      <c r="E690" s="84"/>
      <c r="F690" s="85"/>
      <c r="G690" s="85"/>
      <c r="H690" s="86">
        <v>41974</v>
      </c>
      <c r="I690" s="87"/>
      <c r="J690" s="47"/>
      <c r="K690" s="85"/>
      <c r="L690" s="40">
        <v>-6.58</v>
      </c>
      <c r="M690" s="113"/>
      <c r="N690" s="128"/>
      <c r="O690" s="68"/>
      <c r="P690" s="31"/>
      <c r="Q690" s="31"/>
    </row>
    <row r="691" spans="2:17" ht="12">
      <c r="B691" s="102" t="s">
        <v>353</v>
      </c>
      <c r="C691" s="103">
        <v>766</v>
      </c>
      <c r="D691" s="97">
        <v>130.22</v>
      </c>
      <c r="E691" s="97">
        <v>24</v>
      </c>
      <c r="F691" s="101">
        <v>204.22</v>
      </c>
      <c r="G691" s="101">
        <v>204.22</v>
      </c>
      <c r="H691" s="104">
        <v>41739</v>
      </c>
      <c r="I691" s="100">
        <v>0</v>
      </c>
      <c r="J691" s="101"/>
      <c r="K691" s="101"/>
      <c r="L691" s="101"/>
      <c r="M691" s="117"/>
      <c r="N691" s="119">
        <v>0</v>
      </c>
      <c r="O691" s="119">
        <f>SUM(N691/3.4528)</f>
        <v>0</v>
      </c>
      <c r="P691" s="31"/>
      <c r="Q691" s="31"/>
    </row>
    <row r="692" spans="2:17" ht="12">
      <c r="B692" s="102" t="s">
        <v>353</v>
      </c>
      <c r="C692" s="103">
        <v>500</v>
      </c>
      <c r="D692" s="97">
        <v>50</v>
      </c>
      <c r="E692" s="97"/>
      <c r="F692" s="101"/>
      <c r="G692" s="101"/>
      <c r="H692" s="104"/>
      <c r="I692" s="100"/>
      <c r="J692" s="101"/>
      <c r="K692" s="101"/>
      <c r="L692" s="101"/>
      <c r="M692" s="117"/>
      <c r="N692" s="119"/>
      <c r="O692" s="169"/>
      <c r="P692" s="31"/>
      <c r="Q692" s="31"/>
    </row>
    <row r="693" spans="2:17" ht="12">
      <c r="B693" s="32" t="s">
        <v>893</v>
      </c>
      <c r="C693" s="27">
        <v>666</v>
      </c>
      <c r="D693" s="28">
        <v>113.22</v>
      </c>
      <c r="E693" s="28">
        <v>24</v>
      </c>
      <c r="F693" s="29">
        <v>137.22</v>
      </c>
      <c r="G693" s="29"/>
      <c r="H693" s="30"/>
      <c r="I693" s="127">
        <v>137.22</v>
      </c>
      <c r="J693" s="55">
        <v>7.41</v>
      </c>
      <c r="K693" s="78">
        <v>398.34</v>
      </c>
      <c r="L693" s="78">
        <v>23.24</v>
      </c>
      <c r="M693" s="105"/>
      <c r="N693" s="69">
        <v>144.63</v>
      </c>
      <c r="O693" s="126">
        <f>SUM(N693/3.4528)</f>
        <v>41.88774328081557</v>
      </c>
      <c r="P693" s="31"/>
      <c r="Q693" s="31"/>
    </row>
    <row r="694" spans="2:17" ht="12">
      <c r="B694" s="41" t="s">
        <v>893</v>
      </c>
      <c r="C694" s="42"/>
      <c r="D694" s="43"/>
      <c r="E694" s="43"/>
      <c r="F694" s="35"/>
      <c r="G694" s="35"/>
      <c r="H694" s="104">
        <v>41712</v>
      </c>
      <c r="I694" s="131"/>
      <c r="J694" s="45"/>
      <c r="K694" s="101">
        <v>-398.34</v>
      </c>
      <c r="L694" s="101">
        <v>-23.24</v>
      </c>
      <c r="M694" s="117"/>
      <c r="N694" s="132"/>
      <c r="O694" s="167"/>
      <c r="P694" s="31"/>
      <c r="Q694" s="31"/>
    </row>
    <row r="695" spans="2:17" ht="12">
      <c r="B695" s="32" t="s">
        <v>317</v>
      </c>
      <c r="C695" s="76">
        <v>612</v>
      </c>
      <c r="D695" s="77">
        <v>104.04</v>
      </c>
      <c r="E695" s="77">
        <v>24</v>
      </c>
      <c r="F695" s="78">
        <v>128.04</v>
      </c>
      <c r="G695" s="78">
        <v>128.04</v>
      </c>
      <c r="H695" s="79">
        <v>41881</v>
      </c>
      <c r="I695" s="80">
        <v>0</v>
      </c>
      <c r="J695" s="55">
        <v>2.3</v>
      </c>
      <c r="K695" s="78"/>
      <c r="L695" s="78"/>
      <c r="M695" s="105"/>
      <c r="N695" s="69">
        <v>2.11</v>
      </c>
      <c r="O695" s="126">
        <f>SUM(N695/3.4528)</f>
        <v>0.6110982391102873</v>
      </c>
      <c r="P695" s="31"/>
      <c r="Q695" s="31"/>
    </row>
    <row r="696" spans="2:17" ht="12">
      <c r="B696" s="46" t="s">
        <v>317</v>
      </c>
      <c r="C696" s="83"/>
      <c r="D696" s="84"/>
      <c r="E696" s="84"/>
      <c r="F696" s="85"/>
      <c r="G696" s="85"/>
      <c r="H696" s="86">
        <v>41881</v>
      </c>
      <c r="I696" s="87"/>
      <c r="J696" s="40">
        <v>-0.19</v>
      </c>
      <c r="K696" s="85"/>
      <c r="L696" s="85"/>
      <c r="M696" s="113"/>
      <c r="N696" s="68"/>
      <c r="O696" s="167"/>
      <c r="P696" s="31"/>
      <c r="Q696" s="31"/>
    </row>
    <row r="697" spans="2:17" ht="12">
      <c r="B697" s="41" t="s">
        <v>920</v>
      </c>
      <c r="C697" s="103">
        <v>612</v>
      </c>
      <c r="D697" s="97">
        <v>104.04</v>
      </c>
      <c r="E697" s="97">
        <v>24</v>
      </c>
      <c r="F697" s="101">
        <v>128.04</v>
      </c>
      <c r="G697" s="101">
        <v>126</v>
      </c>
      <c r="H697" s="104">
        <v>41767</v>
      </c>
      <c r="I697" s="131">
        <v>2.04</v>
      </c>
      <c r="J697" s="85"/>
      <c r="K697" s="85"/>
      <c r="L697" s="85"/>
      <c r="M697" s="113"/>
      <c r="N697" s="74">
        <v>2.04</v>
      </c>
      <c r="O697" s="136">
        <f>SUM(N697/3.4528)</f>
        <v>0.5908248378127896</v>
      </c>
      <c r="P697" s="31"/>
      <c r="Q697" s="31"/>
    </row>
    <row r="698" spans="2:17" ht="12">
      <c r="B698" s="75" t="s">
        <v>598</v>
      </c>
      <c r="C698" s="76">
        <v>615</v>
      </c>
      <c r="D698" s="77">
        <v>104.55</v>
      </c>
      <c r="E698" s="77">
        <v>24</v>
      </c>
      <c r="F698" s="78">
        <v>128.55</v>
      </c>
      <c r="G698" s="78">
        <v>128.55</v>
      </c>
      <c r="H698" s="79">
        <v>41692</v>
      </c>
      <c r="I698" s="80">
        <v>0</v>
      </c>
      <c r="J698" s="78"/>
      <c r="K698" s="78"/>
      <c r="L698" s="78"/>
      <c r="M698" s="105"/>
      <c r="N698" s="81">
        <v>0</v>
      </c>
      <c r="O698" s="90">
        <f>SUM(N698/3.4528)</f>
        <v>0</v>
      </c>
      <c r="P698" s="31"/>
      <c r="Q698" s="31"/>
    </row>
    <row r="699" spans="2:17" ht="12">
      <c r="B699" s="32" t="s">
        <v>863</v>
      </c>
      <c r="C699" s="76">
        <v>616</v>
      </c>
      <c r="D699" s="77">
        <v>104.72</v>
      </c>
      <c r="E699" s="77">
        <v>24</v>
      </c>
      <c r="F699" s="78">
        <v>128.72</v>
      </c>
      <c r="G699" s="78">
        <v>126</v>
      </c>
      <c r="H699" s="79">
        <v>41794</v>
      </c>
      <c r="I699" s="127">
        <v>2.72</v>
      </c>
      <c r="J699" s="78"/>
      <c r="K699" s="78">
        <v>-0.56</v>
      </c>
      <c r="L699" s="78"/>
      <c r="M699" s="105"/>
      <c r="N699" s="69">
        <v>2.16</v>
      </c>
      <c r="O699" s="126">
        <f>SUM(N699/3.4528)</f>
        <v>0.6255792400370714</v>
      </c>
      <c r="P699" s="31"/>
      <c r="Q699" s="31"/>
    </row>
    <row r="700" spans="2:17" ht="12">
      <c r="B700" s="46" t="s">
        <v>863</v>
      </c>
      <c r="C700" s="83"/>
      <c r="D700" s="84"/>
      <c r="E700" s="84"/>
      <c r="F700" s="85"/>
      <c r="G700" s="85"/>
      <c r="H700" s="86" t="s">
        <v>66</v>
      </c>
      <c r="I700" s="62">
        <v>-0.56</v>
      </c>
      <c r="J700" s="85"/>
      <c r="K700" s="85">
        <v>0.56</v>
      </c>
      <c r="L700" s="85"/>
      <c r="M700" s="113"/>
      <c r="N700" s="68"/>
      <c r="O700" s="167"/>
      <c r="P700" s="31"/>
      <c r="Q700" s="31"/>
    </row>
    <row r="701" spans="2:17" ht="12">
      <c r="B701" s="41" t="s">
        <v>636</v>
      </c>
      <c r="C701" s="103">
        <v>606</v>
      </c>
      <c r="D701" s="97">
        <v>103.02</v>
      </c>
      <c r="E701" s="97">
        <v>24</v>
      </c>
      <c r="F701" s="101">
        <v>127.02</v>
      </c>
      <c r="G701" s="101">
        <v>125.7</v>
      </c>
      <c r="H701" s="104">
        <v>41694</v>
      </c>
      <c r="I701" s="131">
        <v>1.32</v>
      </c>
      <c r="J701" s="101"/>
      <c r="K701" s="101">
        <v>127.02</v>
      </c>
      <c r="L701" s="101">
        <v>13.72</v>
      </c>
      <c r="M701" s="97"/>
      <c r="N701" s="74">
        <v>1.32</v>
      </c>
      <c r="O701" s="126">
        <f>SUM(N701/3.4528)</f>
        <v>0.3822984244670992</v>
      </c>
      <c r="P701" s="31"/>
      <c r="Q701" s="31"/>
    </row>
    <row r="702" spans="2:17" ht="12">
      <c r="B702" s="41" t="s">
        <v>636</v>
      </c>
      <c r="C702" s="103"/>
      <c r="D702" s="97"/>
      <c r="E702" s="97"/>
      <c r="F702" s="101"/>
      <c r="G702" s="101"/>
      <c r="H702" s="104">
        <v>41694</v>
      </c>
      <c r="I702" s="131"/>
      <c r="J702" s="101"/>
      <c r="K702" s="101">
        <v>-127.02</v>
      </c>
      <c r="L702" s="101">
        <v>-13.72</v>
      </c>
      <c r="M702" s="97"/>
      <c r="N702" s="74"/>
      <c r="O702" s="167"/>
      <c r="P702" s="31"/>
      <c r="Q702" s="31"/>
    </row>
    <row r="703" spans="2:17" ht="12">
      <c r="B703" s="91" t="s">
        <v>759</v>
      </c>
      <c r="C703" s="92">
        <v>622</v>
      </c>
      <c r="D703" s="93">
        <v>105.74</v>
      </c>
      <c r="E703" s="93">
        <v>24</v>
      </c>
      <c r="F703" s="94">
        <v>129.74</v>
      </c>
      <c r="G703" s="94">
        <v>129.74</v>
      </c>
      <c r="H703" s="95">
        <v>41768</v>
      </c>
      <c r="I703" s="96">
        <v>0</v>
      </c>
      <c r="J703" s="94"/>
      <c r="K703" s="94"/>
      <c r="L703" s="94"/>
      <c r="M703" s="106"/>
      <c r="N703" s="90">
        <v>0</v>
      </c>
      <c r="O703" s="90">
        <f>SUM(N703/3.4528)</f>
        <v>0</v>
      </c>
      <c r="P703" s="31"/>
      <c r="Q703" s="31"/>
    </row>
    <row r="704" spans="2:17" ht="12">
      <c r="B704" s="91" t="s">
        <v>754</v>
      </c>
      <c r="C704" s="92">
        <v>1200</v>
      </c>
      <c r="D704" s="93">
        <v>204</v>
      </c>
      <c r="E704" s="93">
        <v>24</v>
      </c>
      <c r="F704" s="94">
        <v>228</v>
      </c>
      <c r="G704" s="94">
        <v>228</v>
      </c>
      <c r="H704" s="95">
        <v>41743</v>
      </c>
      <c r="I704" s="96">
        <v>0</v>
      </c>
      <c r="J704" s="94"/>
      <c r="K704" s="94"/>
      <c r="L704" s="94"/>
      <c r="M704" s="106"/>
      <c r="N704" s="90">
        <v>0</v>
      </c>
      <c r="O704" s="90">
        <f>SUM(N704/3.4528)</f>
        <v>0</v>
      </c>
      <c r="P704" s="31"/>
      <c r="Q704" s="31"/>
    </row>
    <row r="705" spans="2:17" ht="12">
      <c r="B705" s="102" t="s">
        <v>514</v>
      </c>
      <c r="C705" s="103">
        <v>618</v>
      </c>
      <c r="D705" s="97">
        <v>105.06</v>
      </c>
      <c r="E705" s="97">
        <v>24</v>
      </c>
      <c r="F705" s="101">
        <v>129.06</v>
      </c>
      <c r="G705" s="101">
        <v>129.06</v>
      </c>
      <c r="H705" s="104">
        <v>41779</v>
      </c>
      <c r="I705" s="100">
        <v>0</v>
      </c>
      <c r="J705" s="101"/>
      <c r="K705" s="101"/>
      <c r="L705" s="101"/>
      <c r="M705" s="117"/>
      <c r="N705" s="119">
        <v>0</v>
      </c>
      <c r="O705" s="90">
        <f>SUM(N705/3.4528)</f>
        <v>0</v>
      </c>
      <c r="P705" s="31"/>
      <c r="Q705" s="31"/>
    </row>
    <row r="706" spans="2:17" ht="12">
      <c r="B706" s="32" t="s">
        <v>19</v>
      </c>
      <c r="C706" s="76">
        <v>594</v>
      </c>
      <c r="D706" s="77">
        <f>SUM(C706*0.17)</f>
        <v>100.98</v>
      </c>
      <c r="E706" s="77">
        <v>24</v>
      </c>
      <c r="F706" s="78">
        <f>SUM(D706:E706)</f>
        <v>124.98</v>
      </c>
      <c r="G706" s="78">
        <v>124.98</v>
      </c>
      <c r="H706" s="79">
        <v>41847</v>
      </c>
      <c r="I706" s="80">
        <v>0</v>
      </c>
      <c r="J706" s="55">
        <v>1.01</v>
      </c>
      <c r="K706" s="77"/>
      <c r="L706" s="78"/>
      <c r="M706" s="105"/>
      <c r="N706" s="69">
        <v>0.99</v>
      </c>
      <c r="O706" s="126">
        <f>SUM(N706/3.4528)</f>
        <v>0.2867238183503244</v>
      </c>
      <c r="P706" s="31"/>
      <c r="Q706" s="31"/>
    </row>
    <row r="707" spans="2:17" ht="12">
      <c r="B707" s="41" t="s">
        <v>19</v>
      </c>
      <c r="C707" s="103"/>
      <c r="D707" s="97"/>
      <c r="E707" s="97"/>
      <c r="F707" s="101"/>
      <c r="G707" s="101"/>
      <c r="H707" s="104">
        <v>41847</v>
      </c>
      <c r="I707" s="100"/>
      <c r="J707" s="36">
        <v>-0.02</v>
      </c>
      <c r="K707" s="97"/>
      <c r="L707" s="101"/>
      <c r="M707" s="117"/>
      <c r="N707" s="132"/>
      <c r="O707" s="167"/>
      <c r="P707" s="31"/>
      <c r="Q707" s="31"/>
    </row>
    <row r="708" spans="2:17" ht="12">
      <c r="B708" s="75" t="s">
        <v>868</v>
      </c>
      <c r="C708" s="76">
        <v>610</v>
      </c>
      <c r="D708" s="77">
        <v>103.7</v>
      </c>
      <c r="E708" s="77">
        <v>24</v>
      </c>
      <c r="F708" s="78">
        <v>127.7</v>
      </c>
      <c r="G708" s="78">
        <v>127.7</v>
      </c>
      <c r="H708" s="79">
        <v>41801</v>
      </c>
      <c r="I708" s="80">
        <v>0</v>
      </c>
      <c r="J708" s="78"/>
      <c r="K708" s="78">
        <v>24</v>
      </c>
      <c r="L708" s="78" t="s">
        <v>949</v>
      </c>
      <c r="M708" s="105"/>
      <c r="N708" s="105">
        <v>0</v>
      </c>
      <c r="O708" s="81">
        <f>SUM(N708/3.4528)</f>
        <v>0</v>
      </c>
      <c r="P708" s="31"/>
      <c r="Q708" s="31"/>
    </row>
    <row r="709" spans="2:17" ht="12">
      <c r="B709" s="82" t="s">
        <v>868</v>
      </c>
      <c r="C709" s="83"/>
      <c r="D709" s="84"/>
      <c r="E709" s="84"/>
      <c r="F709" s="85"/>
      <c r="G709" s="85"/>
      <c r="H709" s="86">
        <v>41862</v>
      </c>
      <c r="I709" s="87"/>
      <c r="J709" s="85"/>
      <c r="K709" s="85">
        <v>-24</v>
      </c>
      <c r="L709" s="85"/>
      <c r="M709" s="113"/>
      <c r="N709" s="113"/>
      <c r="O709" s="169"/>
      <c r="P709" s="31"/>
      <c r="Q709" s="31"/>
    </row>
    <row r="710" spans="2:17" ht="12">
      <c r="B710" s="82" t="s">
        <v>745</v>
      </c>
      <c r="C710" s="83">
        <v>604</v>
      </c>
      <c r="D710" s="84">
        <v>102.68</v>
      </c>
      <c r="E710" s="84">
        <v>24</v>
      </c>
      <c r="F710" s="85">
        <v>126.68</v>
      </c>
      <c r="G710" s="85">
        <v>126.68</v>
      </c>
      <c r="H710" s="86">
        <v>41764</v>
      </c>
      <c r="I710" s="87">
        <v>0</v>
      </c>
      <c r="J710" s="85"/>
      <c r="K710" s="85"/>
      <c r="L710" s="85"/>
      <c r="M710" s="113"/>
      <c r="N710" s="88">
        <v>0</v>
      </c>
      <c r="O710" s="90">
        <f>SUM(N710/3.4528)</f>
        <v>0</v>
      </c>
      <c r="P710" s="31"/>
      <c r="Q710" s="31"/>
    </row>
    <row r="711" spans="2:17" ht="12">
      <c r="B711" s="102" t="s">
        <v>429</v>
      </c>
      <c r="C711" s="103">
        <v>599</v>
      </c>
      <c r="D711" s="97">
        <v>101.83</v>
      </c>
      <c r="E711" s="97">
        <v>24</v>
      </c>
      <c r="F711" s="101">
        <v>125.83</v>
      </c>
      <c r="G711" s="101">
        <v>125.83</v>
      </c>
      <c r="H711" s="104">
        <v>41713</v>
      </c>
      <c r="I711" s="100">
        <v>0</v>
      </c>
      <c r="J711" s="101"/>
      <c r="K711" s="101"/>
      <c r="L711" s="101"/>
      <c r="M711" s="117"/>
      <c r="N711" s="119">
        <v>0</v>
      </c>
      <c r="O711" s="90">
        <f>SUM(N711/3.4528)</f>
        <v>0</v>
      </c>
      <c r="P711" s="31"/>
      <c r="Q711" s="31"/>
    </row>
    <row r="712" spans="2:17" ht="12">
      <c r="B712" s="75" t="s">
        <v>44</v>
      </c>
      <c r="C712" s="76">
        <v>606</v>
      </c>
      <c r="D712" s="77">
        <v>103.02</v>
      </c>
      <c r="E712" s="77">
        <v>24</v>
      </c>
      <c r="F712" s="78">
        <v>127.02</v>
      </c>
      <c r="G712" s="78">
        <v>127.02</v>
      </c>
      <c r="H712" s="79">
        <v>41732</v>
      </c>
      <c r="I712" s="80">
        <v>0</v>
      </c>
      <c r="J712" s="78"/>
      <c r="K712" s="78"/>
      <c r="L712" s="78"/>
      <c r="M712" s="105"/>
      <c r="N712" s="81">
        <v>0</v>
      </c>
      <c r="O712" s="90">
        <f>SUM(N712/3.4528)</f>
        <v>0</v>
      </c>
      <c r="P712" s="31"/>
      <c r="Q712" s="31"/>
    </row>
    <row r="713" spans="2:17" ht="12">
      <c r="B713" s="32" t="s">
        <v>602</v>
      </c>
      <c r="C713" s="27">
        <v>631</v>
      </c>
      <c r="D713" s="28">
        <v>107.27</v>
      </c>
      <c r="E713" s="28">
        <v>24</v>
      </c>
      <c r="F713" s="29">
        <v>131.27</v>
      </c>
      <c r="G713" s="29"/>
      <c r="H713" s="30"/>
      <c r="I713" s="127">
        <v>131.27</v>
      </c>
      <c r="J713" s="55">
        <v>7.09</v>
      </c>
      <c r="K713" s="78">
        <v>131.27</v>
      </c>
      <c r="L713" s="78">
        <v>7.09</v>
      </c>
      <c r="M713" s="105"/>
      <c r="N713" s="69">
        <v>138.36</v>
      </c>
      <c r="O713" s="126">
        <f>SUM(N713/3.4528)</f>
        <v>40.07182576459685</v>
      </c>
      <c r="P713" s="31"/>
      <c r="Q713" s="31"/>
    </row>
    <row r="714" spans="2:17" ht="12">
      <c r="B714" s="46" t="s">
        <v>602</v>
      </c>
      <c r="C714" s="37"/>
      <c r="D714" s="38"/>
      <c r="E714" s="38"/>
      <c r="F714" s="39"/>
      <c r="G714" s="39"/>
      <c r="H714" s="86">
        <v>41723</v>
      </c>
      <c r="I714" s="130"/>
      <c r="J714" s="47"/>
      <c r="K714" s="85">
        <v>-131.27</v>
      </c>
      <c r="L714" s="85">
        <v>-7.09</v>
      </c>
      <c r="M714" s="113"/>
      <c r="N714" s="68"/>
      <c r="O714" s="167"/>
      <c r="P714" s="31"/>
      <c r="Q714" s="31"/>
    </row>
    <row r="715" spans="2:17" ht="12">
      <c r="B715" s="102" t="s">
        <v>358</v>
      </c>
      <c r="C715" s="103">
        <v>653</v>
      </c>
      <c r="D715" s="97">
        <v>111.01</v>
      </c>
      <c r="E715" s="97">
        <v>24</v>
      </c>
      <c r="F715" s="101">
        <v>135.01</v>
      </c>
      <c r="G715" s="101">
        <v>135.01</v>
      </c>
      <c r="H715" s="104">
        <v>41819</v>
      </c>
      <c r="I715" s="100">
        <v>0</v>
      </c>
      <c r="J715" s="101"/>
      <c r="K715" s="101"/>
      <c r="L715" s="101"/>
      <c r="M715" s="117"/>
      <c r="N715" s="119">
        <v>0</v>
      </c>
      <c r="O715" s="90">
        <f>SUM(N715/3.4528)</f>
        <v>0</v>
      </c>
      <c r="P715" s="31"/>
      <c r="Q715" s="31"/>
    </row>
    <row r="716" spans="2:17" ht="12">
      <c r="B716" s="32" t="s">
        <v>392</v>
      </c>
      <c r="C716" s="76">
        <v>600</v>
      </c>
      <c r="D716" s="77">
        <v>102</v>
      </c>
      <c r="E716" s="77">
        <v>24</v>
      </c>
      <c r="F716" s="78">
        <v>126</v>
      </c>
      <c r="G716" s="78">
        <v>126</v>
      </c>
      <c r="H716" s="79">
        <v>41800</v>
      </c>
      <c r="I716" s="80">
        <v>0</v>
      </c>
      <c r="J716" s="78"/>
      <c r="K716" s="55">
        <v>52</v>
      </c>
      <c r="L716" s="55">
        <v>3.73</v>
      </c>
      <c r="M716" s="105"/>
      <c r="N716" s="69">
        <v>52.73</v>
      </c>
      <c r="O716" s="126">
        <f>SUM(N716/3.4528)</f>
        <v>15.27166357738647</v>
      </c>
      <c r="P716" s="31"/>
      <c r="Q716" s="31"/>
    </row>
    <row r="717" spans="2:17" ht="12">
      <c r="B717" s="46" t="s">
        <v>392</v>
      </c>
      <c r="C717" s="83"/>
      <c r="D717" s="84"/>
      <c r="E717" s="84"/>
      <c r="F717" s="85"/>
      <c r="G717" s="85"/>
      <c r="H717" s="86">
        <v>41800</v>
      </c>
      <c r="I717" s="87"/>
      <c r="J717" s="85"/>
      <c r="K717" s="47"/>
      <c r="L717" s="40">
        <v>-3</v>
      </c>
      <c r="M717" s="113"/>
      <c r="N717" s="68"/>
      <c r="O717" s="167"/>
      <c r="P717" s="31"/>
      <c r="Q717" s="31"/>
    </row>
    <row r="718" spans="2:17" ht="12">
      <c r="B718" s="102" t="s">
        <v>93</v>
      </c>
      <c r="C718" s="103">
        <v>600</v>
      </c>
      <c r="D718" s="97">
        <v>102</v>
      </c>
      <c r="E718" s="97">
        <v>24</v>
      </c>
      <c r="F718" s="101">
        <v>126</v>
      </c>
      <c r="G718" s="101">
        <v>126</v>
      </c>
      <c r="H718" s="104">
        <v>41713</v>
      </c>
      <c r="I718" s="100">
        <v>0</v>
      </c>
      <c r="J718" s="101"/>
      <c r="K718" s="101"/>
      <c r="L718" s="101"/>
      <c r="M718" s="137"/>
      <c r="N718" s="119">
        <v>0</v>
      </c>
      <c r="O718" s="90">
        <f aca="true" t="shared" si="18" ref="O718:O724">SUM(N718/3.4528)</f>
        <v>0</v>
      </c>
      <c r="P718" s="31"/>
      <c r="Q718" s="31"/>
    </row>
    <row r="719" spans="2:17" ht="12">
      <c r="B719" s="75" t="s">
        <v>935</v>
      </c>
      <c r="C719" s="76">
        <v>600</v>
      </c>
      <c r="D719" s="77">
        <v>102</v>
      </c>
      <c r="E719" s="77">
        <v>24</v>
      </c>
      <c r="F719" s="78">
        <v>126</v>
      </c>
      <c r="G719" s="78">
        <v>126</v>
      </c>
      <c r="H719" s="79">
        <v>41813</v>
      </c>
      <c r="I719" s="80">
        <v>0</v>
      </c>
      <c r="J719" s="78"/>
      <c r="K719" s="78"/>
      <c r="L719" s="78"/>
      <c r="M719" s="105"/>
      <c r="N719" s="81">
        <v>0</v>
      </c>
      <c r="O719" s="90">
        <f t="shared" si="18"/>
        <v>0</v>
      </c>
      <c r="P719" s="31"/>
      <c r="Q719" s="31"/>
    </row>
    <row r="720" spans="2:17" ht="12">
      <c r="B720" s="91" t="s">
        <v>937</v>
      </c>
      <c r="C720" s="92">
        <v>600</v>
      </c>
      <c r="D720" s="93">
        <v>102</v>
      </c>
      <c r="E720" s="93">
        <v>24</v>
      </c>
      <c r="F720" s="94">
        <v>126</v>
      </c>
      <c r="G720" s="94">
        <v>126</v>
      </c>
      <c r="H720" s="95">
        <v>41813</v>
      </c>
      <c r="I720" s="96">
        <v>0</v>
      </c>
      <c r="J720" s="94"/>
      <c r="K720" s="94"/>
      <c r="L720" s="94"/>
      <c r="M720" s="106"/>
      <c r="N720" s="90">
        <v>0</v>
      </c>
      <c r="O720" s="90">
        <f t="shared" si="18"/>
        <v>0</v>
      </c>
      <c r="P720" s="31"/>
      <c r="Q720" s="31"/>
    </row>
    <row r="721" spans="2:17" ht="12">
      <c r="B721" s="82" t="s">
        <v>118</v>
      </c>
      <c r="C721" s="83">
        <v>600</v>
      </c>
      <c r="D721" s="84">
        <v>102</v>
      </c>
      <c r="E721" s="84">
        <v>24</v>
      </c>
      <c r="F721" s="85">
        <v>126</v>
      </c>
      <c r="G721" s="85">
        <v>126</v>
      </c>
      <c r="H721" s="86">
        <v>41788</v>
      </c>
      <c r="I721" s="87">
        <v>0</v>
      </c>
      <c r="J721" s="85"/>
      <c r="K721" s="85"/>
      <c r="L721" s="85"/>
      <c r="M721" s="113"/>
      <c r="N721" s="88">
        <v>0</v>
      </c>
      <c r="O721" s="90">
        <f t="shared" si="18"/>
        <v>0</v>
      </c>
      <c r="P721" s="31"/>
      <c r="Q721" s="31"/>
    </row>
    <row r="722" spans="2:17" ht="12">
      <c r="B722" s="46" t="s">
        <v>16</v>
      </c>
      <c r="C722" s="83">
        <v>600</v>
      </c>
      <c r="D722" s="84">
        <v>102</v>
      </c>
      <c r="E722" s="84">
        <v>24</v>
      </c>
      <c r="F722" s="85">
        <v>126</v>
      </c>
      <c r="G722" s="85">
        <v>126</v>
      </c>
      <c r="H722" s="86">
        <v>41759</v>
      </c>
      <c r="I722" s="87">
        <v>0</v>
      </c>
      <c r="J722" s="85"/>
      <c r="K722" s="47">
        <v>262</v>
      </c>
      <c r="L722" s="47">
        <v>8.56</v>
      </c>
      <c r="M722" s="47">
        <v>107.41</v>
      </c>
      <c r="N722" s="128">
        <v>377.97</v>
      </c>
      <c r="O722" s="136">
        <f t="shared" si="18"/>
        <v>109.46767840593142</v>
      </c>
      <c r="P722" s="31"/>
      <c r="Q722" s="31"/>
    </row>
    <row r="723" spans="2:17" ht="12">
      <c r="B723" s="75" t="s">
        <v>801</v>
      </c>
      <c r="C723" s="76">
        <v>600</v>
      </c>
      <c r="D723" s="97">
        <v>102</v>
      </c>
      <c r="E723" s="77">
        <v>24</v>
      </c>
      <c r="F723" s="78">
        <v>126</v>
      </c>
      <c r="G723" s="78">
        <v>126</v>
      </c>
      <c r="H723" s="79">
        <v>41816</v>
      </c>
      <c r="I723" s="80">
        <v>0</v>
      </c>
      <c r="J723" s="78"/>
      <c r="K723" s="78"/>
      <c r="L723" s="78"/>
      <c r="M723" s="78"/>
      <c r="N723" s="81">
        <v>0</v>
      </c>
      <c r="O723" s="90">
        <f t="shared" si="18"/>
        <v>0</v>
      </c>
      <c r="P723" s="31"/>
      <c r="Q723" s="31"/>
    </row>
    <row r="724" spans="2:17" ht="12">
      <c r="B724" s="32" t="s">
        <v>398</v>
      </c>
      <c r="C724" s="76">
        <v>663</v>
      </c>
      <c r="D724" s="77">
        <v>112.71</v>
      </c>
      <c r="E724" s="77">
        <v>24</v>
      </c>
      <c r="F724" s="78">
        <v>136.71</v>
      </c>
      <c r="G724" s="78">
        <v>136.71</v>
      </c>
      <c r="H724" s="79">
        <v>41779</v>
      </c>
      <c r="I724" s="80">
        <v>0</v>
      </c>
      <c r="J724" s="78"/>
      <c r="K724" s="55">
        <v>10.71</v>
      </c>
      <c r="L724" s="78"/>
      <c r="M724" s="105"/>
      <c r="N724" s="69">
        <v>10.71</v>
      </c>
      <c r="O724" s="136">
        <f t="shared" si="18"/>
        <v>3.101830398517146</v>
      </c>
      <c r="P724" s="31"/>
      <c r="Q724" s="31"/>
    </row>
    <row r="725" spans="2:17" ht="12">
      <c r="B725" s="75" t="s">
        <v>683</v>
      </c>
      <c r="C725" s="76">
        <v>585</v>
      </c>
      <c r="D725" s="77">
        <v>99.45</v>
      </c>
      <c r="E725" s="77">
        <v>24</v>
      </c>
      <c r="F725" s="78">
        <v>146.4</v>
      </c>
      <c r="G725" s="78">
        <v>146.4</v>
      </c>
      <c r="H725" s="79">
        <v>41745</v>
      </c>
      <c r="I725" s="80">
        <v>0</v>
      </c>
      <c r="J725" s="78"/>
      <c r="K725" s="78"/>
      <c r="L725" s="78"/>
      <c r="M725" s="105"/>
      <c r="N725" s="81">
        <v>0</v>
      </c>
      <c r="O725" s="81">
        <f>SUM(N725/3.4528)</f>
        <v>0</v>
      </c>
      <c r="P725" s="31"/>
      <c r="Q725" s="31"/>
    </row>
    <row r="726" spans="2:17" ht="12">
      <c r="B726" s="82" t="s">
        <v>683</v>
      </c>
      <c r="C726" s="83">
        <v>135</v>
      </c>
      <c r="D726" s="84">
        <v>22.95</v>
      </c>
      <c r="E726" s="84"/>
      <c r="F726" s="85"/>
      <c r="G726" s="85"/>
      <c r="H726" s="86"/>
      <c r="I726" s="87"/>
      <c r="J726" s="85"/>
      <c r="K726" s="85"/>
      <c r="L726" s="85"/>
      <c r="M726" s="113"/>
      <c r="N726" s="88"/>
      <c r="O726" s="169"/>
      <c r="P726" s="31"/>
      <c r="Q726" s="31"/>
    </row>
    <row r="727" spans="2:17" ht="12">
      <c r="B727" s="82" t="s">
        <v>253</v>
      </c>
      <c r="C727" s="83">
        <v>600</v>
      </c>
      <c r="D727" s="84">
        <v>102</v>
      </c>
      <c r="E727" s="84">
        <v>24</v>
      </c>
      <c r="F727" s="85">
        <v>126</v>
      </c>
      <c r="G727" s="85">
        <v>126</v>
      </c>
      <c r="H727" s="86">
        <v>41785</v>
      </c>
      <c r="I727" s="87">
        <v>0</v>
      </c>
      <c r="J727" s="85"/>
      <c r="K727" s="85"/>
      <c r="L727" s="85"/>
      <c r="M727" s="113"/>
      <c r="N727" s="88">
        <v>0</v>
      </c>
      <c r="O727" s="90">
        <f aca="true" t="shared" si="19" ref="O727:O732">SUM(N727/3.4528)</f>
        <v>0</v>
      </c>
      <c r="P727" s="31"/>
      <c r="Q727" s="31"/>
    </row>
    <row r="728" spans="2:17" ht="12">
      <c r="B728" s="82" t="s">
        <v>239</v>
      </c>
      <c r="C728" s="83">
        <v>600</v>
      </c>
      <c r="D728" s="84">
        <v>102</v>
      </c>
      <c r="E728" s="84">
        <v>24</v>
      </c>
      <c r="F728" s="85">
        <v>126</v>
      </c>
      <c r="G728" s="85">
        <v>126</v>
      </c>
      <c r="H728" s="86">
        <v>41713</v>
      </c>
      <c r="I728" s="87">
        <v>0</v>
      </c>
      <c r="J728" s="85"/>
      <c r="K728" s="85"/>
      <c r="L728" s="85"/>
      <c r="M728" s="113"/>
      <c r="N728" s="88">
        <v>0</v>
      </c>
      <c r="O728" s="90">
        <f t="shared" si="19"/>
        <v>0</v>
      </c>
      <c r="P728" s="31"/>
      <c r="Q728" s="31"/>
    </row>
    <row r="729" spans="1:15" s="31" customFormat="1" ht="12">
      <c r="A729" s="72"/>
      <c r="B729" s="91" t="s">
        <v>796</v>
      </c>
      <c r="C729" s="92">
        <v>593</v>
      </c>
      <c r="D729" s="93">
        <v>100.81</v>
      </c>
      <c r="E729" s="93">
        <v>24</v>
      </c>
      <c r="F729" s="94">
        <v>124.81</v>
      </c>
      <c r="G729" s="94">
        <v>124.81</v>
      </c>
      <c r="H729" s="86">
        <v>41713</v>
      </c>
      <c r="I729" s="96">
        <v>0</v>
      </c>
      <c r="J729" s="94"/>
      <c r="K729" s="94"/>
      <c r="L729" s="94"/>
      <c r="M729" s="106"/>
      <c r="N729" s="90">
        <v>0</v>
      </c>
      <c r="O729" s="90">
        <f t="shared" si="19"/>
        <v>0</v>
      </c>
    </row>
    <row r="730" spans="1:15" s="31" customFormat="1" ht="12">
      <c r="A730" s="72"/>
      <c r="B730" s="102" t="s">
        <v>760</v>
      </c>
      <c r="C730" s="103">
        <v>600</v>
      </c>
      <c r="D730" s="77"/>
      <c r="E730" s="97"/>
      <c r="F730" s="101">
        <v>76.5</v>
      </c>
      <c r="G730" s="101">
        <v>76.5</v>
      </c>
      <c r="H730" s="104">
        <v>41897</v>
      </c>
      <c r="I730" s="80">
        <v>0</v>
      </c>
      <c r="J730" s="101"/>
      <c r="K730" s="78"/>
      <c r="L730" s="78"/>
      <c r="M730" s="78"/>
      <c r="N730" s="81">
        <v>0</v>
      </c>
      <c r="O730" s="90">
        <f t="shared" si="19"/>
        <v>0</v>
      </c>
    </row>
    <row r="731" spans="2:17" ht="12">
      <c r="B731" s="75" t="s">
        <v>511</v>
      </c>
      <c r="C731" s="76">
        <v>600</v>
      </c>
      <c r="D731" s="77">
        <v>102</v>
      </c>
      <c r="E731" s="77">
        <v>24</v>
      </c>
      <c r="F731" s="78">
        <v>126</v>
      </c>
      <c r="G731" s="78">
        <v>126</v>
      </c>
      <c r="H731" s="79">
        <v>41794</v>
      </c>
      <c r="I731" s="80">
        <v>0</v>
      </c>
      <c r="J731" s="78"/>
      <c r="K731" s="78"/>
      <c r="L731" s="78"/>
      <c r="M731" s="105"/>
      <c r="N731" s="105">
        <v>0</v>
      </c>
      <c r="O731" s="90">
        <f t="shared" si="19"/>
        <v>0</v>
      </c>
      <c r="P731" s="31"/>
      <c r="Q731" s="31"/>
    </row>
    <row r="732" spans="2:17" ht="12">
      <c r="B732" s="32" t="s">
        <v>910</v>
      </c>
      <c r="C732" s="27">
        <v>600</v>
      </c>
      <c r="D732" s="28">
        <v>102</v>
      </c>
      <c r="E732" s="28">
        <v>24</v>
      </c>
      <c r="F732" s="29">
        <v>126</v>
      </c>
      <c r="G732" s="29"/>
      <c r="H732" s="30"/>
      <c r="I732" s="127">
        <v>126</v>
      </c>
      <c r="J732" s="55">
        <v>6.8</v>
      </c>
      <c r="K732" s="55">
        <v>600</v>
      </c>
      <c r="L732" s="55">
        <v>50.38</v>
      </c>
      <c r="M732" s="105"/>
      <c r="N732" s="69">
        <v>783.18</v>
      </c>
      <c r="O732" s="136">
        <f t="shared" si="19"/>
        <v>226.8246061167748</v>
      </c>
      <c r="P732" s="31"/>
      <c r="Q732" s="31"/>
    </row>
    <row r="733" spans="2:17" ht="12">
      <c r="B733" s="75" t="s">
        <v>120</v>
      </c>
      <c r="C733" s="76">
        <v>519</v>
      </c>
      <c r="D733" s="77">
        <v>88.23</v>
      </c>
      <c r="E733" s="77">
        <v>24</v>
      </c>
      <c r="F733" s="78">
        <v>188.56</v>
      </c>
      <c r="G733" s="78">
        <v>188.56</v>
      </c>
      <c r="H733" s="78">
        <v>41816</v>
      </c>
      <c r="I733" s="80">
        <v>0</v>
      </c>
      <c r="J733" s="78"/>
      <c r="K733" s="78"/>
      <c r="L733" s="78"/>
      <c r="M733" s="105"/>
      <c r="N733" s="81">
        <v>0</v>
      </c>
      <c r="O733" s="81">
        <f>SUM(N733/3.4528)</f>
        <v>0</v>
      </c>
      <c r="P733" s="31"/>
      <c r="Q733" s="31"/>
    </row>
    <row r="734" spans="2:17" ht="12">
      <c r="B734" s="82" t="s">
        <v>121</v>
      </c>
      <c r="C734" s="83">
        <v>449</v>
      </c>
      <c r="D734" s="84">
        <v>76.33</v>
      </c>
      <c r="E734" s="84"/>
      <c r="F734" s="85"/>
      <c r="G734" s="85"/>
      <c r="H734" s="85"/>
      <c r="I734" s="87"/>
      <c r="J734" s="85"/>
      <c r="K734" s="85"/>
      <c r="L734" s="85"/>
      <c r="M734" s="113"/>
      <c r="N734" s="88"/>
      <c r="O734" s="169"/>
      <c r="P734" s="31"/>
      <c r="Q734" s="31"/>
    </row>
    <row r="735" spans="2:17" ht="12">
      <c r="B735" s="102" t="s">
        <v>738</v>
      </c>
      <c r="C735" s="103">
        <v>632</v>
      </c>
      <c r="D735" s="97">
        <v>107.44</v>
      </c>
      <c r="E735" s="97">
        <v>24</v>
      </c>
      <c r="F735" s="101">
        <v>131.44</v>
      </c>
      <c r="G735" s="101">
        <v>131.44</v>
      </c>
      <c r="H735" s="161">
        <v>41754</v>
      </c>
      <c r="I735" s="100">
        <v>0</v>
      </c>
      <c r="J735" s="101"/>
      <c r="K735" s="101"/>
      <c r="L735" s="101"/>
      <c r="M735" s="117"/>
      <c r="N735" s="119">
        <v>0</v>
      </c>
      <c r="O735" s="90">
        <f aca="true" t="shared" si="20" ref="O735:O741">SUM(N735/3.4528)</f>
        <v>0</v>
      </c>
      <c r="P735" s="31"/>
      <c r="Q735" s="31"/>
    </row>
    <row r="736" spans="2:17" ht="12">
      <c r="B736" s="91" t="s">
        <v>856</v>
      </c>
      <c r="C736" s="92">
        <v>609</v>
      </c>
      <c r="D736" s="93">
        <v>103.53</v>
      </c>
      <c r="E736" s="93">
        <v>24</v>
      </c>
      <c r="F736" s="94">
        <v>127.53</v>
      </c>
      <c r="G736" s="94">
        <v>127.53</v>
      </c>
      <c r="H736" s="160">
        <v>41753</v>
      </c>
      <c r="I736" s="96">
        <v>0</v>
      </c>
      <c r="J736" s="94"/>
      <c r="K736" s="94"/>
      <c r="L736" s="94"/>
      <c r="M736" s="106"/>
      <c r="N736" s="90">
        <v>0</v>
      </c>
      <c r="O736" s="90">
        <f t="shared" si="20"/>
        <v>0</v>
      </c>
      <c r="P736" s="31"/>
      <c r="Q736" s="31"/>
    </row>
    <row r="737" spans="2:17" ht="12">
      <c r="B737" s="82" t="s">
        <v>897</v>
      </c>
      <c r="C737" s="83">
        <v>600</v>
      </c>
      <c r="D737" s="84">
        <v>102</v>
      </c>
      <c r="E737" s="84">
        <v>24</v>
      </c>
      <c r="F737" s="85">
        <v>126</v>
      </c>
      <c r="G737" s="85">
        <v>126</v>
      </c>
      <c r="H737" s="144">
        <v>41802</v>
      </c>
      <c r="I737" s="87">
        <v>0</v>
      </c>
      <c r="J737" s="85"/>
      <c r="K737" s="85"/>
      <c r="L737" s="85"/>
      <c r="M737" s="113"/>
      <c r="N737" s="88">
        <v>0</v>
      </c>
      <c r="O737" s="90">
        <f t="shared" si="20"/>
        <v>0</v>
      </c>
      <c r="P737" s="31"/>
      <c r="Q737" s="31"/>
    </row>
    <row r="738" spans="2:17" ht="12">
      <c r="B738" s="75" t="s">
        <v>911</v>
      </c>
      <c r="C738" s="76">
        <v>611</v>
      </c>
      <c r="D738" s="77">
        <v>103.87</v>
      </c>
      <c r="E738" s="77">
        <v>24</v>
      </c>
      <c r="F738" s="78">
        <v>127.87</v>
      </c>
      <c r="G738" s="78">
        <v>127.87</v>
      </c>
      <c r="H738" s="150">
        <v>41771</v>
      </c>
      <c r="I738" s="96">
        <v>0</v>
      </c>
      <c r="J738" s="94"/>
      <c r="K738" s="94"/>
      <c r="L738" s="94"/>
      <c r="M738" s="106"/>
      <c r="N738" s="90">
        <v>0</v>
      </c>
      <c r="O738" s="90">
        <f t="shared" si="20"/>
        <v>0</v>
      </c>
      <c r="P738" s="31"/>
      <c r="Q738" s="31"/>
    </row>
    <row r="739" spans="2:17" ht="12">
      <c r="B739" s="32" t="s">
        <v>50</v>
      </c>
      <c r="C739" s="76">
        <v>600</v>
      </c>
      <c r="D739" s="77">
        <v>102</v>
      </c>
      <c r="E739" s="77">
        <v>24</v>
      </c>
      <c r="F739" s="78">
        <v>126</v>
      </c>
      <c r="G739" s="78">
        <v>126</v>
      </c>
      <c r="H739" s="79">
        <v>41817</v>
      </c>
      <c r="I739" s="80">
        <v>0</v>
      </c>
      <c r="J739" s="78"/>
      <c r="K739" s="78"/>
      <c r="L739" s="55">
        <v>0.13</v>
      </c>
      <c r="M739" s="105"/>
      <c r="N739" s="69">
        <v>0.13</v>
      </c>
      <c r="O739" s="136">
        <f t="shared" si="20"/>
        <v>0.03765060240963856</v>
      </c>
      <c r="P739" s="31"/>
      <c r="Q739" s="31"/>
    </row>
    <row r="740" spans="2:17" ht="12">
      <c r="B740" s="91" t="s">
        <v>748</v>
      </c>
      <c r="C740" s="92">
        <v>612</v>
      </c>
      <c r="D740" s="93">
        <v>104.04</v>
      </c>
      <c r="E740" s="93">
        <v>24</v>
      </c>
      <c r="F740" s="94">
        <v>128.04</v>
      </c>
      <c r="G740" s="94">
        <v>128.04</v>
      </c>
      <c r="H740" s="95">
        <v>41815</v>
      </c>
      <c r="I740" s="96">
        <v>0</v>
      </c>
      <c r="J740" s="94"/>
      <c r="K740" s="94"/>
      <c r="L740" s="94"/>
      <c r="M740" s="106"/>
      <c r="N740" s="90">
        <v>0</v>
      </c>
      <c r="O740" s="90">
        <f t="shared" si="20"/>
        <v>0</v>
      </c>
      <c r="P740" s="31"/>
      <c r="Q740" s="31"/>
    </row>
    <row r="741" spans="2:17" ht="12">
      <c r="B741" s="112" t="s">
        <v>549</v>
      </c>
      <c r="C741" s="103">
        <v>600</v>
      </c>
      <c r="D741" s="97">
        <v>102</v>
      </c>
      <c r="E741" s="97">
        <v>24</v>
      </c>
      <c r="F741" s="101">
        <v>126</v>
      </c>
      <c r="G741" s="101">
        <v>126</v>
      </c>
      <c r="H741" s="104">
        <v>41820</v>
      </c>
      <c r="I741" s="100">
        <v>0</v>
      </c>
      <c r="J741" s="101"/>
      <c r="K741" s="36">
        <v>-1.96</v>
      </c>
      <c r="L741" s="101"/>
      <c r="M741" s="117"/>
      <c r="N741" s="115">
        <v>-1.96</v>
      </c>
      <c r="O741" s="66">
        <f t="shared" si="20"/>
        <v>-0.5676552363299351</v>
      </c>
      <c r="P741" s="31"/>
      <c r="Q741" s="31"/>
    </row>
    <row r="742" spans="2:17" ht="12">
      <c r="B742" s="75" t="s">
        <v>723</v>
      </c>
      <c r="C742" s="76">
        <v>600</v>
      </c>
      <c r="D742" s="77">
        <v>102</v>
      </c>
      <c r="E742" s="77">
        <v>24</v>
      </c>
      <c r="F742" s="78">
        <v>126</v>
      </c>
      <c r="G742" s="78">
        <v>125.87</v>
      </c>
      <c r="H742" s="79">
        <v>41774</v>
      </c>
      <c r="I742" s="80">
        <v>0.13</v>
      </c>
      <c r="J742" s="78"/>
      <c r="K742" s="78">
        <v>-0.13</v>
      </c>
      <c r="L742" s="78"/>
      <c r="M742" s="121"/>
      <c r="N742" s="105">
        <v>0</v>
      </c>
      <c r="O742" s="81">
        <f>SUM(N742/3.4528)</f>
        <v>0</v>
      </c>
      <c r="P742" s="31"/>
      <c r="Q742" s="31"/>
    </row>
    <row r="743" spans="2:17" ht="12">
      <c r="B743" s="82" t="s">
        <v>723</v>
      </c>
      <c r="C743" s="83"/>
      <c r="D743" s="84"/>
      <c r="E743" s="84"/>
      <c r="F743" s="85"/>
      <c r="G743" s="85"/>
      <c r="H743" s="86" t="s">
        <v>66</v>
      </c>
      <c r="I743" s="87">
        <v>-0.13</v>
      </c>
      <c r="J743" s="85"/>
      <c r="K743" s="85">
        <v>0.13</v>
      </c>
      <c r="L743" s="85"/>
      <c r="M743" s="122"/>
      <c r="N743" s="113"/>
      <c r="O743" s="169"/>
      <c r="P743" s="31"/>
      <c r="Q743" s="31"/>
    </row>
    <row r="744" spans="2:17" ht="12">
      <c r="B744" s="112" t="s">
        <v>927</v>
      </c>
      <c r="C744" s="103">
        <v>600</v>
      </c>
      <c r="D744" s="97">
        <v>102</v>
      </c>
      <c r="E744" s="97">
        <v>24</v>
      </c>
      <c r="F744" s="101">
        <v>126</v>
      </c>
      <c r="G744" s="101">
        <v>128</v>
      </c>
      <c r="H744" s="104">
        <v>41837</v>
      </c>
      <c r="I744" s="118">
        <v>-2</v>
      </c>
      <c r="J744" s="45">
        <v>0.64</v>
      </c>
      <c r="K744" s="101"/>
      <c r="L744" s="101"/>
      <c r="M744" s="137"/>
      <c r="N744" s="123">
        <v>-1.36</v>
      </c>
      <c r="O744" s="66">
        <f>SUM(N744/3.4528)</f>
        <v>-0.3938832252085265</v>
      </c>
      <c r="P744" s="31"/>
      <c r="Q744" s="31"/>
    </row>
    <row r="745" spans="2:17" ht="12">
      <c r="B745" s="91" t="s">
        <v>872</v>
      </c>
      <c r="C745" s="92">
        <v>600</v>
      </c>
      <c r="D745" s="93">
        <v>102</v>
      </c>
      <c r="E745" s="93">
        <v>24</v>
      </c>
      <c r="F745" s="94">
        <v>126</v>
      </c>
      <c r="G745" s="94">
        <v>126</v>
      </c>
      <c r="H745" s="95">
        <v>41737</v>
      </c>
      <c r="I745" s="96">
        <v>0</v>
      </c>
      <c r="J745" s="94"/>
      <c r="K745" s="94"/>
      <c r="L745" s="94"/>
      <c r="M745" s="106"/>
      <c r="N745" s="90">
        <v>0</v>
      </c>
      <c r="O745" s="90">
        <f>SUM(N745/3.4528)</f>
        <v>0</v>
      </c>
      <c r="P745" s="31"/>
      <c r="Q745" s="31"/>
    </row>
    <row r="746" spans="2:17" ht="12.75" customHeight="1">
      <c r="B746" s="91" t="s">
        <v>580</v>
      </c>
      <c r="C746" s="92">
        <v>553</v>
      </c>
      <c r="D746" s="93">
        <v>94.01</v>
      </c>
      <c r="E746" s="93">
        <v>24</v>
      </c>
      <c r="F746" s="94">
        <v>24</v>
      </c>
      <c r="G746" s="94">
        <v>24</v>
      </c>
      <c r="H746" s="95">
        <v>41746</v>
      </c>
      <c r="I746" s="96">
        <v>0</v>
      </c>
      <c r="J746" s="94"/>
      <c r="K746" s="94"/>
      <c r="L746" s="94"/>
      <c r="M746" s="106"/>
      <c r="N746" s="90">
        <v>0</v>
      </c>
      <c r="O746" s="90">
        <f>SUM(N746/3.4528)</f>
        <v>0</v>
      </c>
      <c r="P746" s="31"/>
      <c r="Q746" s="31"/>
    </row>
    <row r="747" spans="2:17" ht="12">
      <c r="B747" s="32" t="s">
        <v>579</v>
      </c>
      <c r="C747" s="76">
        <v>600</v>
      </c>
      <c r="D747" s="77">
        <v>102</v>
      </c>
      <c r="E747" s="77">
        <v>24</v>
      </c>
      <c r="F747" s="78">
        <v>126</v>
      </c>
      <c r="G747" s="78">
        <v>126</v>
      </c>
      <c r="H747" s="79">
        <v>41812</v>
      </c>
      <c r="I747" s="80">
        <v>0</v>
      </c>
      <c r="J747" s="78"/>
      <c r="K747" s="78"/>
      <c r="L747" s="55">
        <v>1.1</v>
      </c>
      <c r="M747" s="105"/>
      <c r="N747" s="69">
        <v>1.1</v>
      </c>
      <c r="O747" s="136">
        <f>SUM(N747/3.4528)</f>
        <v>0.3185820203892493</v>
      </c>
      <c r="P747" s="31"/>
      <c r="Q747" s="31"/>
    </row>
    <row r="748" spans="2:17" ht="12">
      <c r="B748" s="32" t="s">
        <v>141</v>
      </c>
      <c r="C748" s="76">
        <v>600</v>
      </c>
      <c r="D748" s="77">
        <v>102</v>
      </c>
      <c r="E748" s="77">
        <v>24</v>
      </c>
      <c r="F748" s="78">
        <v>231.74</v>
      </c>
      <c r="G748" s="78">
        <v>228</v>
      </c>
      <c r="H748" s="79">
        <v>41813</v>
      </c>
      <c r="I748" s="127">
        <v>3.74</v>
      </c>
      <c r="J748" s="78"/>
      <c r="K748" s="78"/>
      <c r="L748" s="78"/>
      <c r="M748" s="105"/>
      <c r="N748" s="126">
        <v>3.74</v>
      </c>
      <c r="O748" s="126">
        <f>SUM(N748/3.4528)</f>
        <v>1.0831788693234476</v>
      </c>
      <c r="P748" s="31"/>
      <c r="Q748" s="31"/>
    </row>
    <row r="749" spans="2:17" ht="12">
      <c r="B749" s="46" t="s">
        <v>142</v>
      </c>
      <c r="C749" s="83">
        <v>622</v>
      </c>
      <c r="D749" s="84">
        <v>105.74</v>
      </c>
      <c r="E749" s="84"/>
      <c r="F749" s="85"/>
      <c r="G749" s="85"/>
      <c r="H749" s="86"/>
      <c r="I749" s="130"/>
      <c r="J749" s="85"/>
      <c r="K749" s="85"/>
      <c r="L749" s="85"/>
      <c r="M749" s="113"/>
      <c r="N749" s="128"/>
      <c r="O749" s="167"/>
      <c r="P749" s="31"/>
      <c r="Q749" s="31"/>
    </row>
    <row r="750" spans="2:17" ht="12">
      <c r="B750" s="102" t="s">
        <v>46</v>
      </c>
      <c r="C750" s="103">
        <v>600</v>
      </c>
      <c r="D750" s="97">
        <v>102</v>
      </c>
      <c r="E750" s="97">
        <v>24</v>
      </c>
      <c r="F750" s="101">
        <v>126</v>
      </c>
      <c r="G750" s="101">
        <v>126</v>
      </c>
      <c r="H750" s="104">
        <v>41757</v>
      </c>
      <c r="I750" s="100">
        <v>0</v>
      </c>
      <c r="J750" s="101"/>
      <c r="K750" s="101"/>
      <c r="L750" s="101"/>
      <c r="M750" s="117"/>
      <c r="N750" s="119">
        <v>0</v>
      </c>
      <c r="O750" s="81">
        <f>SUM(N750/3.4528)</f>
        <v>0</v>
      </c>
      <c r="P750" s="31"/>
      <c r="Q750" s="31"/>
    </row>
    <row r="751" spans="2:17" ht="12">
      <c r="B751" s="57" t="s">
        <v>590</v>
      </c>
      <c r="C751" s="76">
        <v>600</v>
      </c>
      <c r="D751" s="77">
        <v>102</v>
      </c>
      <c r="E751" s="77">
        <v>24</v>
      </c>
      <c r="F751" s="78">
        <v>126</v>
      </c>
      <c r="G751" s="78">
        <v>126</v>
      </c>
      <c r="H751" s="79">
        <v>41932</v>
      </c>
      <c r="I751" s="67">
        <v>-0.58</v>
      </c>
      <c r="J751" s="78">
        <v>4.16</v>
      </c>
      <c r="K751" s="78">
        <v>126</v>
      </c>
      <c r="L751" s="78">
        <v>9.26</v>
      </c>
      <c r="M751" s="105"/>
      <c r="N751" s="59">
        <v>-0.58</v>
      </c>
      <c r="O751" s="114">
        <f>SUM(N751/3.4528)</f>
        <v>-0.1679796107506951</v>
      </c>
      <c r="P751" s="31"/>
      <c r="Q751" s="31"/>
    </row>
    <row r="752" spans="2:17" ht="12">
      <c r="B752" s="112" t="s">
        <v>590</v>
      </c>
      <c r="C752" s="103"/>
      <c r="D752" s="97"/>
      <c r="E752" s="97"/>
      <c r="F752" s="101"/>
      <c r="G752" s="101"/>
      <c r="H752" s="104">
        <v>41932</v>
      </c>
      <c r="I752" s="118"/>
      <c r="J752" s="101"/>
      <c r="K752" s="101">
        <v>-74</v>
      </c>
      <c r="L752" s="101"/>
      <c r="M752" s="117"/>
      <c r="N752" s="123"/>
      <c r="O752" s="175"/>
      <c r="P752" s="31"/>
      <c r="Q752" s="31"/>
    </row>
    <row r="753" spans="2:17" ht="12">
      <c r="B753" s="60" t="s">
        <v>590</v>
      </c>
      <c r="C753" s="83"/>
      <c r="D753" s="84"/>
      <c r="E753" s="84"/>
      <c r="F753" s="85"/>
      <c r="G753" s="85">
        <v>-0.58</v>
      </c>
      <c r="H753" s="86">
        <v>42002</v>
      </c>
      <c r="I753" s="62"/>
      <c r="J753" s="85">
        <v>-4.16</v>
      </c>
      <c r="K753" s="85">
        <v>-52</v>
      </c>
      <c r="L753" s="85">
        <v>-9.26</v>
      </c>
      <c r="M753" s="113"/>
      <c r="N753" s="61"/>
      <c r="O753" s="176"/>
      <c r="P753" s="31"/>
      <c r="Q753" s="31"/>
    </row>
    <row r="754" spans="2:17" ht="12">
      <c r="B754" s="82" t="s">
        <v>733</v>
      </c>
      <c r="C754" s="83">
        <v>1200</v>
      </c>
      <c r="D754" s="84">
        <v>204</v>
      </c>
      <c r="E754" s="84">
        <v>24</v>
      </c>
      <c r="F754" s="85">
        <v>228</v>
      </c>
      <c r="G754" s="85">
        <v>228</v>
      </c>
      <c r="H754" s="98">
        <v>41715</v>
      </c>
      <c r="I754" s="85">
        <v>0</v>
      </c>
      <c r="J754" s="85"/>
      <c r="K754" s="85"/>
      <c r="L754" s="85"/>
      <c r="M754" s="85"/>
      <c r="N754" s="88">
        <v>0</v>
      </c>
      <c r="O754" s="88">
        <f>SUM(N754/3.4528)</f>
        <v>0</v>
      </c>
      <c r="P754" s="31"/>
      <c r="Q754" s="31"/>
    </row>
    <row r="755" spans="2:17" ht="12">
      <c r="B755" s="102" t="s">
        <v>734</v>
      </c>
      <c r="C755" s="103">
        <v>420</v>
      </c>
      <c r="D755" s="97">
        <v>71.4</v>
      </c>
      <c r="E755" s="97">
        <v>24</v>
      </c>
      <c r="F755" s="101">
        <v>95.4</v>
      </c>
      <c r="G755" s="101">
        <v>95.4</v>
      </c>
      <c r="H755" s="99">
        <v>41715</v>
      </c>
      <c r="I755" s="101">
        <v>0</v>
      </c>
      <c r="J755" s="101"/>
      <c r="K755" s="101"/>
      <c r="L755" s="101"/>
      <c r="M755" s="101"/>
      <c r="N755" s="88">
        <v>0</v>
      </c>
      <c r="O755" s="90">
        <f>SUM(N755/3.4528)</f>
        <v>0</v>
      </c>
      <c r="P755" s="31"/>
      <c r="Q755" s="31"/>
    </row>
    <row r="756" spans="2:17" ht="12">
      <c r="B756" s="54" t="s">
        <v>719</v>
      </c>
      <c r="C756" s="51">
        <v>906</v>
      </c>
      <c r="D756" s="52">
        <v>154.02</v>
      </c>
      <c r="E756" s="52">
        <v>24</v>
      </c>
      <c r="F756" s="50">
        <v>178.02</v>
      </c>
      <c r="G756" s="50"/>
      <c r="H756" s="56"/>
      <c r="I756" s="33">
        <v>178.02</v>
      </c>
      <c r="J756" s="33">
        <v>9.61</v>
      </c>
      <c r="K756" s="33">
        <v>178.02</v>
      </c>
      <c r="L756" s="33">
        <v>10.81</v>
      </c>
      <c r="M756" s="106"/>
      <c r="N756" s="64">
        <v>376.46</v>
      </c>
      <c r="O756" s="136">
        <f>SUM(N756/3.4528)</f>
        <v>109.03035217794253</v>
      </c>
      <c r="P756" s="31"/>
      <c r="Q756" s="31"/>
    </row>
    <row r="757" spans="2:17" ht="12">
      <c r="B757" s="112" t="s">
        <v>660</v>
      </c>
      <c r="C757" s="103">
        <v>600</v>
      </c>
      <c r="D757" s="97">
        <v>102</v>
      </c>
      <c r="E757" s="97">
        <v>24</v>
      </c>
      <c r="F757" s="101">
        <v>126</v>
      </c>
      <c r="G757" s="101">
        <v>126</v>
      </c>
      <c r="H757" s="104">
        <v>41779</v>
      </c>
      <c r="I757" s="100">
        <v>0</v>
      </c>
      <c r="J757" s="101"/>
      <c r="K757" s="36">
        <v>-1</v>
      </c>
      <c r="L757" s="101"/>
      <c r="M757" s="101"/>
      <c r="N757" s="123">
        <v>-1</v>
      </c>
      <c r="O757" s="66">
        <f>SUM(N757/3.4528)</f>
        <v>-0.2896200185356812</v>
      </c>
      <c r="P757" s="31"/>
      <c r="Q757" s="31"/>
    </row>
    <row r="758" spans="2:17" ht="12">
      <c r="B758" s="57" t="s">
        <v>679</v>
      </c>
      <c r="C758" s="76">
        <v>600</v>
      </c>
      <c r="D758" s="77">
        <v>102</v>
      </c>
      <c r="E758" s="77">
        <v>24</v>
      </c>
      <c r="F758" s="78">
        <v>230.21</v>
      </c>
      <c r="G758" s="78">
        <v>230.21</v>
      </c>
      <c r="H758" s="79">
        <v>41764</v>
      </c>
      <c r="I758" s="80">
        <v>0</v>
      </c>
      <c r="J758" s="78"/>
      <c r="K758" s="58">
        <v>-24</v>
      </c>
      <c r="L758" s="78"/>
      <c r="M758" s="105"/>
      <c r="N758" s="114">
        <v>-24</v>
      </c>
      <c r="O758" s="59">
        <f>SUM(N758/3.4528)</f>
        <v>-6.950880444856349</v>
      </c>
      <c r="P758" s="31"/>
      <c r="Q758" s="31"/>
    </row>
    <row r="759" spans="2:17" ht="12">
      <c r="B759" s="60" t="s">
        <v>680</v>
      </c>
      <c r="C759" s="83">
        <v>613</v>
      </c>
      <c r="D759" s="84">
        <v>104.21</v>
      </c>
      <c r="E759" s="84"/>
      <c r="F759" s="85"/>
      <c r="G759" s="85"/>
      <c r="H759" s="86"/>
      <c r="I759" s="87"/>
      <c r="J759" s="85"/>
      <c r="K759" s="40"/>
      <c r="L759" s="85"/>
      <c r="M759" s="113"/>
      <c r="N759" s="116"/>
      <c r="O759" s="165"/>
      <c r="P759" s="31"/>
      <c r="Q759" s="31"/>
    </row>
    <row r="760" spans="2:17" ht="12">
      <c r="B760" s="102" t="s">
        <v>382</v>
      </c>
      <c r="C760" s="103">
        <v>782</v>
      </c>
      <c r="D760" s="97">
        <v>132.94</v>
      </c>
      <c r="E760" s="97">
        <v>24</v>
      </c>
      <c r="F760" s="101">
        <v>156.94</v>
      </c>
      <c r="G760" s="101">
        <v>156.94</v>
      </c>
      <c r="H760" s="104">
        <v>41729</v>
      </c>
      <c r="I760" s="80">
        <v>0</v>
      </c>
      <c r="J760" s="78"/>
      <c r="K760" s="78"/>
      <c r="L760" s="78"/>
      <c r="M760" s="105"/>
      <c r="N760" s="81">
        <v>0</v>
      </c>
      <c r="O760" s="90">
        <f>SUM(N760/3.4528)</f>
        <v>0</v>
      </c>
      <c r="P760" s="31"/>
      <c r="Q760" s="31"/>
    </row>
    <row r="761" spans="1:17" ht="12">
      <c r="A761" s="73"/>
      <c r="B761" s="54" t="s">
        <v>396</v>
      </c>
      <c r="C761" s="51">
        <v>616</v>
      </c>
      <c r="D761" s="52">
        <v>104.72</v>
      </c>
      <c r="E761" s="52">
        <v>24</v>
      </c>
      <c r="F761" s="50">
        <v>128.72</v>
      </c>
      <c r="G761" s="50"/>
      <c r="H761" s="53"/>
      <c r="I761" s="129">
        <v>128.72</v>
      </c>
      <c r="J761" s="33">
        <v>6.95</v>
      </c>
      <c r="K761" s="94"/>
      <c r="L761" s="94"/>
      <c r="M761" s="106"/>
      <c r="N761" s="126">
        <v>135.67</v>
      </c>
      <c r="O761" s="126">
        <f>SUM(N761/3.4528)</f>
        <v>39.29274791473586</v>
      </c>
      <c r="P761" s="31"/>
      <c r="Q761" s="31"/>
    </row>
    <row r="762" spans="1:17" ht="12">
      <c r="A762" s="73"/>
      <c r="B762" s="41" t="s">
        <v>823</v>
      </c>
      <c r="C762" s="103">
        <v>1010</v>
      </c>
      <c r="D762" s="97">
        <v>171.7</v>
      </c>
      <c r="E762" s="97">
        <v>24</v>
      </c>
      <c r="F762" s="101">
        <v>195.7</v>
      </c>
      <c r="G762" s="101">
        <v>195.7</v>
      </c>
      <c r="H762" s="104">
        <v>41991</v>
      </c>
      <c r="I762" s="100">
        <v>0</v>
      </c>
      <c r="J762" s="45">
        <v>9.86</v>
      </c>
      <c r="K762" s="101"/>
      <c r="L762" s="101">
        <v>9.1</v>
      </c>
      <c r="M762" s="101"/>
      <c r="N762" s="127">
        <v>9.86</v>
      </c>
      <c r="O762" s="126">
        <f>SUM(N762/3.4528)</f>
        <v>2.8556533827618162</v>
      </c>
      <c r="P762" s="31"/>
      <c r="Q762" s="31"/>
    </row>
    <row r="763" spans="1:17" ht="12">
      <c r="A763" s="73"/>
      <c r="B763" s="41" t="s">
        <v>823</v>
      </c>
      <c r="C763" s="103"/>
      <c r="D763" s="97"/>
      <c r="E763" s="97"/>
      <c r="F763" s="101"/>
      <c r="G763" s="101"/>
      <c r="H763" s="104">
        <v>41991</v>
      </c>
      <c r="I763" s="100"/>
      <c r="J763" s="45"/>
      <c r="K763" s="101"/>
      <c r="L763" s="101">
        <v>-9.1</v>
      </c>
      <c r="M763" s="101"/>
      <c r="N763" s="130"/>
      <c r="O763" s="128"/>
      <c r="P763" s="31"/>
      <c r="Q763" s="31"/>
    </row>
    <row r="764" spans="1:17" ht="12">
      <c r="A764" s="73"/>
      <c r="B764" s="32" t="s">
        <v>352</v>
      </c>
      <c r="C764" s="76">
        <v>1137</v>
      </c>
      <c r="D764" s="77">
        <v>193.29</v>
      </c>
      <c r="E764" s="77">
        <v>24</v>
      </c>
      <c r="F764" s="78">
        <v>268.29</v>
      </c>
      <c r="G764" s="78">
        <v>265.97</v>
      </c>
      <c r="H764" s="79">
        <v>41821</v>
      </c>
      <c r="I764" s="80">
        <v>2.32</v>
      </c>
      <c r="J764" s="55">
        <v>0.08</v>
      </c>
      <c r="K764" s="78">
        <v>-2.32</v>
      </c>
      <c r="L764" s="79"/>
      <c r="M764" s="105"/>
      <c r="N764" s="132">
        <v>0.08</v>
      </c>
      <c r="O764" s="74">
        <f>SUM(N764/3.4528)</f>
        <v>0.023169601482854497</v>
      </c>
      <c r="P764" s="31"/>
      <c r="Q764" s="31"/>
    </row>
    <row r="765" spans="1:17" ht="12">
      <c r="A765" s="73"/>
      <c r="B765" s="46" t="s">
        <v>352</v>
      </c>
      <c r="C765" s="83">
        <v>300</v>
      </c>
      <c r="D765" s="84">
        <v>51</v>
      </c>
      <c r="E765" s="84"/>
      <c r="F765" s="85"/>
      <c r="G765" s="85"/>
      <c r="H765" s="86" t="s">
        <v>66</v>
      </c>
      <c r="I765" s="87">
        <v>-2.32</v>
      </c>
      <c r="J765" s="47"/>
      <c r="K765" s="85">
        <v>2.32</v>
      </c>
      <c r="L765" s="85"/>
      <c r="M765" s="113"/>
      <c r="N765" s="68"/>
      <c r="O765" s="167"/>
      <c r="P765" s="31"/>
      <c r="Q765" s="31"/>
    </row>
    <row r="766" spans="1:17" ht="12">
      <c r="A766" s="73"/>
      <c r="B766" s="102" t="s">
        <v>570</v>
      </c>
      <c r="C766" s="103">
        <v>780</v>
      </c>
      <c r="D766" s="97">
        <v>132.6</v>
      </c>
      <c r="E766" s="97">
        <v>24</v>
      </c>
      <c r="F766" s="101">
        <v>198.6</v>
      </c>
      <c r="G766" s="101">
        <v>198.6</v>
      </c>
      <c r="H766" s="111">
        <v>41764</v>
      </c>
      <c r="I766" s="101">
        <v>0</v>
      </c>
      <c r="J766" s="101"/>
      <c r="K766" s="101"/>
      <c r="L766" s="101"/>
      <c r="M766" s="101"/>
      <c r="N766" s="119">
        <v>0</v>
      </c>
      <c r="O766" s="81">
        <f>SUM(N766/3.4528)</f>
        <v>0</v>
      </c>
      <c r="P766" s="31"/>
      <c r="Q766" s="31"/>
    </row>
    <row r="767" spans="2:17" ht="12">
      <c r="B767" s="102" t="s">
        <v>570</v>
      </c>
      <c r="C767" s="103">
        <v>420</v>
      </c>
      <c r="D767" s="97">
        <v>42</v>
      </c>
      <c r="E767" s="97"/>
      <c r="F767" s="101"/>
      <c r="G767" s="101"/>
      <c r="H767" s="111"/>
      <c r="I767" s="101"/>
      <c r="J767" s="101"/>
      <c r="K767" s="101"/>
      <c r="L767" s="101"/>
      <c r="M767" s="101"/>
      <c r="N767" s="119"/>
      <c r="O767" s="169"/>
      <c r="P767" s="31"/>
      <c r="Q767" s="31"/>
    </row>
    <row r="768" spans="2:17" ht="12">
      <c r="B768" s="75" t="s">
        <v>311</v>
      </c>
      <c r="C768" s="76">
        <v>584</v>
      </c>
      <c r="D768" s="77">
        <v>99.28</v>
      </c>
      <c r="E768" s="77">
        <v>24</v>
      </c>
      <c r="F768" s="78">
        <v>123.28</v>
      </c>
      <c r="G768" s="78">
        <v>123.28</v>
      </c>
      <c r="H768" s="79">
        <v>41771</v>
      </c>
      <c r="I768" s="80">
        <v>0</v>
      </c>
      <c r="J768" s="78"/>
      <c r="K768" s="78"/>
      <c r="L768" s="78"/>
      <c r="M768" s="105"/>
      <c r="N768" s="105">
        <v>0</v>
      </c>
      <c r="O768" s="90">
        <f>SUM(N768/3.4528)</f>
        <v>0</v>
      </c>
      <c r="P768" s="31"/>
      <c r="Q768" s="31"/>
    </row>
    <row r="769" spans="2:17" ht="12">
      <c r="B769" s="75" t="s">
        <v>387</v>
      </c>
      <c r="C769" s="76">
        <v>588</v>
      </c>
      <c r="D769" s="77">
        <v>99.96</v>
      </c>
      <c r="E769" s="77">
        <v>24</v>
      </c>
      <c r="F769" s="78">
        <v>123.96</v>
      </c>
      <c r="G769" s="78">
        <v>123.96</v>
      </c>
      <c r="H769" s="79">
        <v>41771</v>
      </c>
      <c r="I769" s="80">
        <v>0</v>
      </c>
      <c r="J769" s="78"/>
      <c r="K769" s="78"/>
      <c r="L769" s="78"/>
      <c r="M769" s="121"/>
      <c r="N769" s="105">
        <v>0</v>
      </c>
      <c r="O769" s="90">
        <f>SUM(N769/3.4528)</f>
        <v>0</v>
      </c>
      <c r="P769" s="31"/>
      <c r="Q769" s="31"/>
    </row>
    <row r="770" spans="2:17" ht="12">
      <c r="B770" s="57" t="s">
        <v>688</v>
      </c>
      <c r="C770" s="76">
        <v>600</v>
      </c>
      <c r="D770" s="77">
        <v>102</v>
      </c>
      <c r="E770" s="77">
        <v>24</v>
      </c>
      <c r="F770" s="78">
        <v>126</v>
      </c>
      <c r="G770" s="78">
        <v>150</v>
      </c>
      <c r="H770" s="79">
        <v>41815</v>
      </c>
      <c r="I770" s="67">
        <v>-24</v>
      </c>
      <c r="J770" s="78"/>
      <c r="K770" s="58">
        <v>-49.35</v>
      </c>
      <c r="L770" s="78"/>
      <c r="M770" s="105"/>
      <c r="N770" s="114">
        <v>-73.35</v>
      </c>
      <c r="O770" s="66">
        <f>SUM(N770/3.4528)</f>
        <v>-21.243628359592215</v>
      </c>
      <c r="P770" s="31"/>
      <c r="Q770" s="31"/>
    </row>
    <row r="771" spans="2:17" ht="12">
      <c r="B771" s="57" t="s">
        <v>49</v>
      </c>
      <c r="C771" s="76">
        <v>621</v>
      </c>
      <c r="D771" s="77">
        <v>105.57</v>
      </c>
      <c r="E771" s="77">
        <v>24</v>
      </c>
      <c r="F771" s="78">
        <v>187.47</v>
      </c>
      <c r="G771" s="78">
        <v>188</v>
      </c>
      <c r="H771" s="79">
        <v>41773</v>
      </c>
      <c r="I771" s="67">
        <v>-0.53</v>
      </c>
      <c r="J771" s="78"/>
      <c r="K771" s="58">
        <v>-0.23</v>
      </c>
      <c r="L771" s="78"/>
      <c r="M771" s="105"/>
      <c r="N771" s="114">
        <v>-0.76</v>
      </c>
      <c r="O771" s="59">
        <f>SUM(N771/3.4528)</f>
        <v>-0.2201112140871177</v>
      </c>
      <c r="P771" s="31"/>
      <c r="Q771" s="31"/>
    </row>
    <row r="772" spans="2:17" ht="12">
      <c r="B772" s="60" t="s">
        <v>49</v>
      </c>
      <c r="C772" s="83">
        <v>579</v>
      </c>
      <c r="D772" s="84">
        <v>57.9</v>
      </c>
      <c r="E772" s="84"/>
      <c r="F772" s="85"/>
      <c r="G772" s="85"/>
      <c r="H772" s="86"/>
      <c r="I772" s="62"/>
      <c r="J772" s="85"/>
      <c r="K772" s="40"/>
      <c r="L772" s="85"/>
      <c r="M772" s="113"/>
      <c r="N772" s="116"/>
      <c r="O772" s="165"/>
      <c r="P772" s="31"/>
      <c r="Q772" s="31"/>
    </row>
    <row r="773" spans="2:17" ht="12">
      <c r="B773" s="102" t="s">
        <v>698</v>
      </c>
      <c r="C773" s="103">
        <v>593</v>
      </c>
      <c r="D773" s="97">
        <v>100.81</v>
      </c>
      <c r="E773" s="97">
        <v>24</v>
      </c>
      <c r="F773" s="101">
        <v>124.81</v>
      </c>
      <c r="G773" s="101">
        <v>124.81</v>
      </c>
      <c r="H773" s="111">
        <v>41786</v>
      </c>
      <c r="I773" s="101">
        <v>0</v>
      </c>
      <c r="J773" s="101"/>
      <c r="K773" s="101"/>
      <c r="L773" s="101">
        <v>2.7</v>
      </c>
      <c r="M773" s="101"/>
      <c r="N773" s="119">
        <v>0</v>
      </c>
      <c r="O773" s="81">
        <f>SUM(N773/3.4528)</f>
        <v>0</v>
      </c>
      <c r="P773" s="31"/>
      <c r="Q773" s="31"/>
    </row>
    <row r="774" spans="2:17" ht="12">
      <c r="B774" s="102" t="s">
        <v>698</v>
      </c>
      <c r="C774" s="103"/>
      <c r="D774" s="97"/>
      <c r="E774" s="97"/>
      <c r="F774" s="101"/>
      <c r="G774" s="101"/>
      <c r="H774" s="104">
        <v>41786</v>
      </c>
      <c r="I774" s="87"/>
      <c r="J774" s="101"/>
      <c r="K774" s="101"/>
      <c r="L774" s="101">
        <v>-2.7</v>
      </c>
      <c r="M774" s="101"/>
      <c r="N774" s="88"/>
      <c r="O774" s="169"/>
      <c r="P774" s="31"/>
      <c r="Q774" s="31"/>
    </row>
    <row r="775" spans="2:17" ht="12">
      <c r="B775" s="75" t="s">
        <v>656</v>
      </c>
      <c r="C775" s="76">
        <v>581</v>
      </c>
      <c r="D775" s="77">
        <v>98.77</v>
      </c>
      <c r="E775" s="77">
        <v>24</v>
      </c>
      <c r="F775" s="78">
        <v>122.77</v>
      </c>
      <c r="G775" s="78">
        <v>122.77</v>
      </c>
      <c r="H775" s="79">
        <v>41744</v>
      </c>
      <c r="I775" s="80">
        <v>0</v>
      </c>
      <c r="J775" s="78"/>
      <c r="K775" s="78"/>
      <c r="L775" s="78"/>
      <c r="M775" s="105"/>
      <c r="N775" s="105">
        <v>0</v>
      </c>
      <c r="O775" s="90">
        <f>SUM(N775/3.4528)</f>
        <v>0</v>
      </c>
      <c r="P775" s="31"/>
      <c r="Q775" s="31"/>
    </row>
    <row r="776" spans="2:17" ht="12">
      <c r="B776" s="57" t="s">
        <v>368</v>
      </c>
      <c r="C776" s="76">
        <v>598</v>
      </c>
      <c r="D776" s="77">
        <v>101.66</v>
      </c>
      <c r="E776" s="77">
        <v>24</v>
      </c>
      <c r="F776" s="78">
        <v>125.66</v>
      </c>
      <c r="G776" s="78">
        <v>130</v>
      </c>
      <c r="H776" s="79">
        <v>41901</v>
      </c>
      <c r="I776" s="67">
        <v>-4.34</v>
      </c>
      <c r="J776" s="55">
        <v>1.98</v>
      </c>
      <c r="K776" s="58">
        <v>-42.12</v>
      </c>
      <c r="L776" s="78"/>
      <c r="M776" s="105"/>
      <c r="N776" s="114">
        <v>-44.48</v>
      </c>
      <c r="O776" s="66">
        <f>SUM(N776/3.4528)</f>
        <v>-12.882298424467098</v>
      </c>
      <c r="P776" s="31"/>
      <c r="Q776" s="31"/>
    </row>
    <row r="777" spans="2:17" ht="12">
      <c r="B777" s="32" t="s">
        <v>192</v>
      </c>
      <c r="C777" s="76">
        <v>1028</v>
      </c>
      <c r="D777" s="77">
        <v>174.76</v>
      </c>
      <c r="E777" s="77">
        <v>24</v>
      </c>
      <c r="F777" s="78">
        <v>198.76</v>
      </c>
      <c r="G777" s="78">
        <v>200</v>
      </c>
      <c r="H777" s="79">
        <v>41894</v>
      </c>
      <c r="I777" s="67">
        <v>-1.24</v>
      </c>
      <c r="J777" s="55">
        <v>4.29</v>
      </c>
      <c r="K777" s="78">
        <v>690.06</v>
      </c>
      <c r="L777" s="78">
        <v>21.46</v>
      </c>
      <c r="M777" s="105"/>
      <c r="N777" s="69">
        <v>3.05</v>
      </c>
      <c r="O777" s="126">
        <f>SUM(N777/3.4528)</f>
        <v>0.8833410565338276</v>
      </c>
      <c r="P777" s="31"/>
      <c r="Q777" s="31"/>
    </row>
    <row r="778" spans="2:17" ht="12">
      <c r="B778" s="41" t="s">
        <v>192</v>
      </c>
      <c r="C778" s="103"/>
      <c r="D778" s="97"/>
      <c r="E778" s="97"/>
      <c r="F778" s="101"/>
      <c r="G778" s="101"/>
      <c r="H778" s="104">
        <v>41687</v>
      </c>
      <c r="I778" s="118"/>
      <c r="J778" s="45"/>
      <c r="K778" s="101">
        <v>-690.06</v>
      </c>
      <c r="L778" s="101">
        <v>-21.46</v>
      </c>
      <c r="M778" s="117"/>
      <c r="N778" s="132"/>
      <c r="O778" s="167"/>
      <c r="P778" s="31"/>
      <c r="Q778" s="31"/>
    </row>
    <row r="779" spans="2:17" ht="12">
      <c r="B779" s="32" t="s">
        <v>410</v>
      </c>
      <c r="C779" s="27">
        <v>602</v>
      </c>
      <c r="D779" s="28">
        <v>102.34</v>
      </c>
      <c r="E779" s="28">
        <v>24</v>
      </c>
      <c r="F779" s="29">
        <v>126.34</v>
      </c>
      <c r="G779" s="29"/>
      <c r="H779" s="30"/>
      <c r="I779" s="127">
        <v>126.34</v>
      </c>
      <c r="J779" s="55">
        <v>6.82</v>
      </c>
      <c r="K779" s="78">
        <v>126.34</v>
      </c>
      <c r="L779" s="78">
        <v>6.82</v>
      </c>
      <c r="M779" s="105"/>
      <c r="N779" s="69">
        <v>133.16</v>
      </c>
      <c r="O779" s="126">
        <f>SUM(N779/3.4528)</f>
        <v>38.56580166821131</v>
      </c>
      <c r="P779" s="31"/>
      <c r="Q779" s="31"/>
    </row>
    <row r="780" spans="2:17" ht="12">
      <c r="B780" s="46" t="s">
        <v>410</v>
      </c>
      <c r="C780" s="37"/>
      <c r="D780" s="38"/>
      <c r="E780" s="38"/>
      <c r="F780" s="39"/>
      <c r="G780" s="39"/>
      <c r="H780" s="86">
        <v>41722</v>
      </c>
      <c r="I780" s="130"/>
      <c r="J780" s="47"/>
      <c r="K780" s="85">
        <v>-126.34</v>
      </c>
      <c r="L780" s="85">
        <v>-6.82</v>
      </c>
      <c r="M780" s="113"/>
      <c r="N780" s="68"/>
      <c r="O780" s="167"/>
      <c r="P780" s="31"/>
      <c r="Q780" s="31"/>
    </row>
    <row r="781" spans="2:17" ht="12">
      <c r="B781" s="112" t="s">
        <v>506</v>
      </c>
      <c r="C781" s="103">
        <v>596</v>
      </c>
      <c r="D781" s="97">
        <v>101.32</v>
      </c>
      <c r="E781" s="97">
        <v>24</v>
      </c>
      <c r="F781" s="101">
        <v>125.32</v>
      </c>
      <c r="G781" s="101">
        <v>129.59</v>
      </c>
      <c r="H781" s="104">
        <v>41967</v>
      </c>
      <c r="I781" s="118">
        <v>-4.27</v>
      </c>
      <c r="J781" s="101">
        <v>5.41</v>
      </c>
      <c r="K781" s="101">
        <v>125.32</v>
      </c>
      <c r="L781" s="101">
        <v>6.77</v>
      </c>
      <c r="M781" s="117"/>
      <c r="N781" s="115">
        <v>-4.27</v>
      </c>
      <c r="O781" s="59">
        <f>SUM(N781/3.4528)</f>
        <v>-1.2366774791473585</v>
      </c>
      <c r="P781" s="31"/>
      <c r="Q781" s="31"/>
    </row>
    <row r="782" spans="2:17" ht="12">
      <c r="B782" s="60" t="s">
        <v>506</v>
      </c>
      <c r="C782" s="83"/>
      <c r="D782" s="84"/>
      <c r="E782" s="84"/>
      <c r="F782" s="85"/>
      <c r="G782" s="85"/>
      <c r="H782" s="86">
        <v>41690</v>
      </c>
      <c r="I782" s="62"/>
      <c r="J782" s="85">
        <v>-5.41</v>
      </c>
      <c r="K782" s="85">
        <v>-125.32</v>
      </c>
      <c r="L782" s="85">
        <v>-6.77</v>
      </c>
      <c r="M782" s="113"/>
      <c r="N782" s="116"/>
      <c r="O782" s="165"/>
      <c r="P782" s="31"/>
      <c r="Q782" s="31"/>
    </row>
    <row r="783" spans="2:17" ht="12">
      <c r="B783" s="54" t="s">
        <v>820</v>
      </c>
      <c r="C783" s="51">
        <v>595</v>
      </c>
      <c r="D783" s="52">
        <v>135.15</v>
      </c>
      <c r="E783" s="52">
        <v>0</v>
      </c>
      <c r="F783" s="50">
        <v>125.15</v>
      </c>
      <c r="G783" s="50"/>
      <c r="H783" s="53"/>
      <c r="I783" s="129">
        <v>135.15</v>
      </c>
      <c r="J783" s="33">
        <v>7.3</v>
      </c>
      <c r="K783" s="33">
        <v>345.7</v>
      </c>
      <c r="L783" s="33">
        <v>6.76</v>
      </c>
      <c r="M783" s="106"/>
      <c r="N783" s="64">
        <v>494.91</v>
      </c>
      <c r="O783" s="136">
        <f>SUM(N783/3.4528)</f>
        <v>143.335843373494</v>
      </c>
      <c r="P783" s="31"/>
      <c r="Q783" s="31"/>
    </row>
    <row r="784" spans="2:17" ht="12">
      <c r="B784" s="102" t="s">
        <v>817</v>
      </c>
      <c r="C784" s="103">
        <v>607</v>
      </c>
      <c r="D784" s="97">
        <v>103.19</v>
      </c>
      <c r="E784" s="97">
        <v>24</v>
      </c>
      <c r="F784" s="101">
        <v>127.19</v>
      </c>
      <c r="G784" s="101">
        <v>127.19</v>
      </c>
      <c r="H784" s="104">
        <v>41736</v>
      </c>
      <c r="I784" s="100">
        <v>0</v>
      </c>
      <c r="J784" s="101"/>
      <c r="K784" s="101">
        <v>24.28</v>
      </c>
      <c r="L784" s="101"/>
      <c r="M784" s="117"/>
      <c r="N784" s="117">
        <v>0</v>
      </c>
      <c r="O784" s="81">
        <f>SUM(N784/3.4528)</f>
        <v>0</v>
      </c>
      <c r="P784" s="31"/>
      <c r="Q784" s="31"/>
    </row>
    <row r="785" spans="2:17" ht="12">
      <c r="B785" s="102" t="s">
        <v>817</v>
      </c>
      <c r="C785" s="103"/>
      <c r="D785" s="97"/>
      <c r="E785" s="97"/>
      <c r="F785" s="101"/>
      <c r="G785" s="101"/>
      <c r="H785" s="104">
        <v>41736</v>
      </c>
      <c r="I785" s="100"/>
      <c r="J785" s="101"/>
      <c r="K785" s="101">
        <v>-24.28</v>
      </c>
      <c r="L785" s="101"/>
      <c r="M785" s="117"/>
      <c r="N785" s="117"/>
      <c r="O785" s="169"/>
      <c r="P785" s="31"/>
      <c r="Q785" s="31"/>
    </row>
    <row r="786" spans="2:17" ht="12">
      <c r="B786" s="75" t="s">
        <v>914</v>
      </c>
      <c r="C786" s="76">
        <v>1065</v>
      </c>
      <c r="D786" s="77">
        <v>181.05</v>
      </c>
      <c r="E786" s="77">
        <v>24</v>
      </c>
      <c r="F786" s="78">
        <v>205.05</v>
      </c>
      <c r="G786" s="78">
        <v>205.05</v>
      </c>
      <c r="H786" s="79">
        <v>41718</v>
      </c>
      <c r="I786" s="80">
        <v>0</v>
      </c>
      <c r="J786" s="78"/>
      <c r="K786" s="78"/>
      <c r="L786" s="78"/>
      <c r="M786" s="105"/>
      <c r="N786" s="81">
        <v>0</v>
      </c>
      <c r="O786" s="90">
        <f>SUM(N786/3.4528)</f>
        <v>0</v>
      </c>
      <c r="P786" s="31"/>
      <c r="Q786" s="31"/>
    </row>
    <row r="787" spans="2:17" ht="12">
      <c r="B787" s="75" t="s">
        <v>913</v>
      </c>
      <c r="C787" s="76">
        <v>780</v>
      </c>
      <c r="D787" s="77">
        <v>132.6</v>
      </c>
      <c r="E787" s="77">
        <v>24</v>
      </c>
      <c r="F787" s="78">
        <v>156.6</v>
      </c>
      <c r="G787" s="78">
        <v>156.6</v>
      </c>
      <c r="H787" s="79">
        <v>41718</v>
      </c>
      <c r="I787" s="80">
        <v>0</v>
      </c>
      <c r="J787" s="78"/>
      <c r="K787" s="78"/>
      <c r="L787" s="78"/>
      <c r="M787" s="105"/>
      <c r="N787" s="81">
        <v>0</v>
      </c>
      <c r="O787" s="90">
        <f>SUM(N787/3.4528)</f>
        <v>0</v>
      </c>
      <c r="P787" s="31"/>
      <c r="Q787" s="31"/>
    </row>
    <row r="788" spans="2:17" ht="12">
      <c r="B788" s="91" t="s">
        <v>912</v>
      </c>
      <c r="C788" s="92">
        <v>619</v>
      </c>
      <c r="D788" s="93">
        <v>105.23</v>
      </c>
      <c r="E788" s="93">
        <v>24</v>
      </c>
      <c r="F788" s="94">
        <v>129.23</v>
      </c>
      <c r="G788" s="94">
        <v>129.23</v>
      </c>
      <c r="H788" s="95">
        <v>41718</v>
      </c>
      <c r="I788" s="96">
        <v>0</v>
      </c>
      <c r="J788" s="94"/>
      <c r="K788" s="94"/>
      <c r="L788" s="94"/>
      <c r="M788" s="106"/>
      <c r="N788" s="90">
        <v>0</v>
      </c>
      <c r="O788" s="90">
        <f>SUM(N788/3.4528)</f>
        <v>0</v>
      </c>
      <c r="P788" s="31"/>
      <c r="Q788" s="31"/>
    </row>
    <row r="789" spans="2:17" ht="12">
      <c r="B789" s="41" t="s">
        <v>275</v>
      </c>
      <c r="C789" s="103">
        <v>617</v>
      </c>
      <c r="D789" s="97">
        <v>104.89</v>
      </c>
      <c r="E789" s="97">
        <v>24</v>
      </c>
      <c r="F789" s="101">
        <v>128.89</v>
      </c>
      <c r="G789" s="101">
        <v>126</v>
      </c>
      <c r="H789" s="104">
        <v>41723</v>
      </c>
      <c r="I789" s="131">
        <v>2.89</v>
      </c>
      <c r="J789" s="101"/>
      <c r="K789" s="101"/>
      <c r="L789" s="101"/>
      <c r="M789" s="117"/>
      <c r="N789" s="74">
        <v>2.89</v>
      </c>
      <c r="O789" s="136">
        <f>SUM(N789/3.4528)</f>
        <v>0.8370018535681187</v>
      </c>
      <c r="P789" s="31"/>
      <c r="Q789" s="31"/>
    </row>
    <row r="790" spans="2:17" ht="12">
      <c r="B790" s="32" t="s">
        <v>605</v>
      </c>
      <c r="C790" s="76">
        <v>615</v>
      </c>
      <c r="D790" s="77">
        <v>104.55</v>
      </c>
      <c r="E790" s="77">
        <v>24</v>
      </c>
      <c r="F790" s="78">
        <v>128.55</v>
      </c>
      <c r="G790" s="78">
        <v>128.55</v>
      </c>
      <c r="H790" s="79">
        <v>41839</v>
      </c>
      <c r="I790" s="80">
        <v>0</v>
      </c>
      <c r="J790" s="55">
        <v>0.73</v>
      </c>
      <c r="K790" s="78"/>
      <c r="L790" s="78">
        <v>1.62</v>
      </c>
      <c r="M790" s="105"/>
      <c r="N790" s="69">
        <v>0.73</v>
      </c>
      <c r="O790" s="126">
        <f>SUM(N790/3.4528)</f>
        <v>0.21142261353104727</v>
      </c>
      <c r="P790" s="31"/>
      <c r="Q790" s="31"/>
    </row>
    <row r="791" spans="2:17" ht="12">
      <c r="B791" s="46" t="s">
        <v>605</v>
      </c>
      <c r="C791" s="83"/>
      <c r="D791" s="84"/>
      <c r="E791" s="84"/>
      <c r="F791" s="85"/>
      <c r="G791" s="85"/>
      <c r="H791" s="86">
        <v>41839</v>
      </c>
      <c r="I791" s="87"/>
      <c r="J791" s="47"/>
      <c r="K791" s="85"/>
      <c r="L791" s="85">
        <v>-1.62</v>
      </c>
      <c r="M791" s="113"/>
      <c r="N791" s="68"/>
      <c r="O791" s="167"/>
      <c r="P791" s="31"/>
      <c r="Q791" s="31"/>
    </row>
    <row r="792" spans="2:17" ht="12">
      <c r="B792" s="82" t="s">
        <v>302</v>
      </c>
      <c r="C792" s="83">
        <v>614</v>
      </c>
      <c r="D792" s="84">
        <v>104.38</v>
      </c>
      <c r="E792" s="84">
        <v>24</v>
      </c>
      <c r="F792" s="85">
        <v>128.38</v>
      </c>
      <c r="G792" s="85">
        <v>128.38</v>
      </c>
      <c r="H792" s="86">
        <v>41784</v>
      </c>
      <c r="I792" s="87">
        <v>0</v>
      </c>
      <c r="J792" s="85"/>
      <c r="K792" s="85"/>
      <c r="L792" s="85"/>
      <c r="M792" s="113"/>
      <c r="N792" s="88">
        <v>0</v>
      </c>
      <c r="O792" s="90">
        <f>SUM(N792/3.4528)</f>
        <v>0</v>
      </c>
      <c r="P792" s="31"/>
      <c r="Q792" s="31"/>
    </row>
    <row r="793" spans="2:17" ht="12">
      <c r="B793" s="91" t="s">
        <v>59</v>
      </c>
      <c r="C793" s="92">
        <v>621</v>
      </c>
      <c r="D793" s="93">
        <v>105.57</v>
      </c>
      <c r="E793" s="93">
        <v>24</v>
      </c>
      <c r="F793" s="94">
        <v>129.57</v>
      </c>
      <c r="G793" s="94">
        <v>129.57</v>
      </c>
      <c r="H793" s="95">
        <v>41808</v>
      </c>
      <c r="I793" s="96">
        <v>0</v>
      </c>
      <c r="J793" s="94"/>
      <c r="K793" s="94"/>
      <c r="L793" s="94"/>
      <c r="M793" s="106"/>
      <c r="N793" s="90">
        <v>0</v>
      </c>
      <c r="O793" s="90">
        <f>SUM(N793/3.4528)</f>
        <v>0</v>
      </c>
      <c r="P793" s="31"/>
      <c r="Q793" s="31"/>
    </row>
    <row r="794" spans="2:17" ht="12">
      <c r="B794" s="102" t="s">
        <v>946</v>
      </c>
      <c r="C794" s="103">
        <v>622</v>
      </c>
      <c r="D794" s="97">
        <v>105.74</v>
      </c>
      <c r="E794" s="97">
        <v>24</v>
      </c>
      <c r="F794" s="101">
        <v>129.74</v>
      </c>
      <c r="G794" s="101">
        <v>129.74</v>
      </c>
      <c r="H794" s="104">
        <v>41761</v>
      </c>
      <c r="I794" s="100">
        <v>0</v>
      </c>
      <c r="J794" s="101"/>
      <c r="K794" s="101">
        <v>43.54</v>
      </c>
      <c r="L794" s="101"/>
      <c r="M794" s="117">
        <v>2.97</v>
      </c>
      <c r="N794" s="117">
        <v>0</v>
      </c>
      <c r="O794" s="81">
        <f>SUM(N794/3.4528)</f>
        <v>0</v>
      </c>
      <c r="P794" s="31"/>
      <c r="Q794" s="31"/>
    </row>
    <row r="795" spans="2:17" ht="12">
      <c r="B795" s="102" t="s">
        <v>946</v>
      </c>
      <c r="C795" s="103"/>
      <c r="D795" s="97"/>
      <c r="E795" s="97"/>
      <c r="F795" s="101"/>
      <c r="G795" s="101"/>
      <c r="H795" s="104">
        <v>41761</v>
      </c>
      <c r="I795" s="100"/>
      <c r="J795" s="101"/>
      <c r="K795" s="101">
        <v>-43.54</v>
      </c>
      <c r="L795" s="101"/>
      <c r="M795" s="117">
        <v>-2.97</v>
      </c>
      <c r="N795" s="117"/>
      <c r="O795" s="169"/>
      <c r="P795" s="31"/>
      <c r="Q795" s="31"/>
    </row>
    <row r="796" spans="2:17" ht="12">
      <c r="B796" s="32" t="s">
        <v>732</v>
      </c>
      <c r="C796" s="76">
        <v>1036</v>
      </c>
      <c r="D796" s="77">
        <v>176.12</v>
      </c>
      <c r="E796" s="77">
        <v>24</v>
      </c>
      <c r="F796" s="78">
        <v>200.12</v>
      </c>
      <c r="G796" s="78">
        <v>200.12</v>
      </c>
      <c r="H796" s="79">
        <v>41821</v>
      </c>
      <c r="I796" s="80">
        <v>0</v>
      </c>
      <c r="J796" s="55">
        <v>0.06</v>
      </c>
      <c r="K796" s="78"/>
      <c r="L796" s="78"/>
      <c r="M796" s="105"/>
      <c r="N796" s="126">
        <v>0.06</v>
      </c>
      <c r="O796" s="136">
        <f aca="true" t="shared" si="21" ref="O796:O801">SUM(N796/3.4528)</f>
        <v>0.01737720111214087</v>
      </c>
      <c r="P796" s="31"/>
      <c r="Q796" s="31"/>
    </row>
    <row r="797" spans="2:17" ht="12">
      <c r="B797" s="32" t="s">
        <v>905</v>
      </c>
      <c r="C797" s="27">
        <v>647</v>
      </c>
      <c r="D797" s="28">
        <v>109.99</v>
      </c>
      <c r="E797" s="28">
        <v>24</v>
      </c>
      <c r="F797" s="29">
        <v>133.99</v>
      </c>
      <c r="G797" s="29"/>
      <c r="H797" s="30"/>
      <c r="I797" s="127">
        <v>133.99</v>
      </c>
      <c r="J797" s="55">
        <v>7.24</v>
      </c>
      <c r="K797" s="78"/>
      <c r="L797" s="78"/>
      <c r="M797" s="105"/>
      <c r="N797" s="126">
        <v>141.23</v>
      </c>
      <c r="O797" s="136">
        <f t="shared" si="21"/>
        <v>40.903035217794255</v>
      </c>
      <c r="P797" s="31"/>
      <c r="Q797" s="31"/>
    </row>
    <row r="798" spans="2:17" ht="12">
      <c r="B798" s="91" t="s">
        <v>678</v>
      </c>
      <c r="C798" s="92">
        <v>669</v>
      </c>
      <c r="D798" s="93">
        <v>113.73</v>
      </c>
      <c r="E798" s="93">
        <v>24</v>
      </c>
      <c r="F798" s="94">
        <v>137.73</v>
      </c>
      <c r="G798" s="94">
        <v>137.73</v>
      </c>
      <c r="H798" s="95">
        <v>41747</v>
      </c>
      <c r="I798" s="96">
        <v>0</v>
      </c>
      <c r="J798" s="94"/>
      <c r="K798" s="94"/>
      <c r="L798" s="94"/>
      <c r="M798" s="106"/>
      <c r="N798" s="90">
        <v>0</v>
      </c>
      <c r="O798" s="90">
        <f t="shared" si="21"/>
        <v>0</v>
      </c>
      <c r="P798" s="31"/>
      <c r="Q798" s="31"/>
    </row>
    <row r="799" spans="2:17" ht="12">
      <c r="B799" s="91" t="s">
        <v>383</v>
      </c>
      <c r="C799" s="92">
        <v>643</v>
      </c>
      <c r="D799" s="77">
        <v>109.31</v>
      </c>
      <c r="E799" s="93">
        <v>24</v>
      </c>
      <c r="F799" s="94">
        <v>133.31</v>
      </c>
      <c r="G799" s="94">
        <v>133.31</v>
      </c>
      <c r="H799" s="95">
        <v>41757</v>
      </c>
      <c r="I799" s="96">
        <v>0</v>
      </c>
      <c r="J799" s="94"/>
      <c r="K799" s="94"/>
      <c r="L799" s="94"/>
      <c r="M799" s="106"/>
      <c r="N799" s="90">
        <v>0</v>
      </c>
      <c r="O799" s="90">
        <f t="shared" si="21"/>
        <v>0</v>
      </c>
      <c r="P799" s="31"/>
      <c r="Q799" s="31"/>
    </row>
    <row r="800" spans="2:17" ht="12">
      <c r="B800" s="75" t="s">
        <v>486</v>
      </c>
      <c r="C800" s="76">
        <v>657</v>
      </c>
      <c r="D800" s="77">
        <v>111.69</v>
      </c>
      <c r="E800" s="77">
        <v>24</v>
      </c>
      <c r="F800" s="78">
        <v>135.69</v>
      </c>
      <c r="G800" s="78">
        <v>135.69</v>
      </c>
      <c r="H800" s="79">
        <v>41759</v>
      </c>
      <c r="I800" s="80">
        <v>0</v>
      </c>
      <c r="J800" s="94"/>
      <c r="K800" s="94"/>
      <c r="L800" s="94"/>
      <c r="M800" s="106"/>
      <c r="N800" s="81">
        <v>0</v>
      </c>
      <c r="O800" s="90">
        <f t="shared" si="21"/>
        <v>0</v>
      </c>
      <c r="P800" s="31"/>
      <c r="Q800" s="31"/>
    </row>
    <row r="801" spans="2:17" ht="12">
      <c r="B801" s="75" t="s">
        <v>810</v>
      </c>
      <c r="C801" s="76">
        <v>704</v>
      </c>
      <c r="D801" s="77">
        <v>119.68</v>
      </c>
      <c r="E801" s="77">
        <v>24</v>
      </c>
      <c r="F801" s="78">
        <v>143.68</v>
      </c>
      <c r="G801" s="78">
        <v>143.68</v>
      </c>
      <c r="H801" s="79">
        <v>41786</v>
      </c>
      <c r="I801" s="96">
        <v>0</v>
      </c>
      <c r="J801" s="94"/>
      <c r="K801" s="94"/>
      <c r="L801" s="94"/>
      <c r="M801" s="106"/>
      <c r="N801" s="90">
        <v>0</v>
      </c>
      <c r="O801" s="90">
        <f t="shared" si="21"/>
        <v>0</v>
      </c>
      <c r="P801" s="31"/>
      <c r="Q801" s="31"/>
    </row>
    <row r="802" spans="2:17" ht="12">
      <c r="B802" s="57" t="s">
        <v>17</v>
      </c>
      <c r="C802" s="76">
        <v>644</v>
      </c>
      <c r="D802" s="77">
        <v>109.48</v>
      </c>
      <c r="E802" s="77">
        <v>24</v>
      </c>
      <c r="F802" s="78">
        <v>229.02</v>
      </c>
      <c r="G802" s="78">
        <v>241.07</v>
      </c>
      <c r="H802" s="79">
        <v>41961</v>
      </c>
      <c r="I802" s="67">
        <v>-12.05</v>
      </c>
      <c r="J802" s="78">
        <v>8.93</v>
      </c>
      <c r="K802" s="58">
        <v>-13.42</v>
      </c>
      <c r="L802" s="78"/>
      <c r="M802" s="105"/>
      <c r="N802" s="114">
        <v>-25.47</v>
      </c>
      <c r="O802" s="59">
        <f>SUM(N802/3.4528)</f>
        <v>-7.3766218721038</v>
      </c>
      <c r="P802" s="31"/>
      <c r="Q802" s="31"/>
    </row>
    <row r="803" spans="2:17" ht="12">
      <c r="B803" s="60" t="s">
        <v>18</v>
      </c>
      <c r="C803" s="83">
        <v>562</v>
      </c>
      <c r="D803" s="84">
        <v>95.54</v>
      </c>
      <c r="E803" s="84"/>
      <c r="F803" s="85"/>
      <c r="G803" s="85"/>
      <c r="H803" s="86"/>
      <c r="I803" s="62"/>
      <c r="J803" s="85">
        <v>-8.93</v>
      </c>
      <c r="K803" s="40"/>
      <c r="L803" s="85"/>
      <c r="M803" s="113"/>
      <c r="N803" s="116"/>
      <c r="O803" s="165"/>
      <c r="P803" s="31"/>
      <c r="Q803" s="31"/>
    </row>
    <row r="804" spans="2:17" ht="12">
      <c r="B804" s="46" t="s">
        <v>104</v>
      </c>
      <c r="C804" s="83">
        <v>634</v>
      </c>
      <c r="D804" s="97">
        <v>107.78</v>
      </c>
      <c r="E804" s="84">
        <v>24</v>
      </c>
      <c r="F804" s="85">
        <v>131.78</v>
      </c>
      <c r="G804" s="85">
        <v>131.78</v>
      </c>
      <c r="H804" s="86">
        <v>41803</v>
      </c>
      <c r="I804" s="87">
        <v>0</v>
      </c>
      <c r="J804" s="85"/>
      <c r="K804" s="85"/>
      <c r="L804" s="47">
        <v>0.69</v>
      </c>
      <c r="M804" s="113"/>
      <c r="N804" s="128">
        <v>0.69</v>
      </c>
      <c r="O804" s="136">
        <f aca="true" t="shared" si="22" ref="O804:O809">SUM(N804/3.4528)</f>
        <v>0.19983781278962</v>
      </c>
      <c r="P804" s="31"/>
      <c r="Q804" s="31"/>
    </row>
    <row r="805" spans="2:17" ht="12">
      <c r="B805" s="75" t="s">
        <v>128</v>
      </c>
      <c r="C805" s="76">
        <v>678</v>
      </c>
      <c r="D805" s="77">
        <v>115.26</v>
      </c>
      <c r="E805" s="77">
        <v>24</v>
      </c>
      <c r="F805" s="78">
        <v>139.26</v>
      </c>
      <c r="G805" s="78">
        <v>139.26</v>
      </c>
      <c r="H805" s="79">
        <v>41802</v>
      </c>
      <c r="I805" s="80">
        <v>0</v>
      </c>
      <c r="J805" s="78"/>
      <c r="K805" s="78"/>
      <c r="L805" s="78"/>
      <c r="M805" s="105"/>
      <c r="N805" s="81">
        <v>0</v>
      </c>
      <c r="O805" s="90">
        <f t="shared" si="22"/>
        <v>0</v>
      </c>
      <c r="P805" s="31"/>
      <c r="Q805" s="31"/>
    </row>
    <row r="806" spans="2:17" ht="12">
      <c r="B806" s="54" t="s">
        <v>463</v>
      </c>
      <c r="C806" s="92">
        <v>594</v>
      </c>
      <c r="D806" s="93">
        <v>100.98</v>
      </c>
      <c r="E806" s="93">
        <v>24</v>
      </c>
      <c r="F806" s="94">
        <v>124.98</v>
      </c>
      <c r="G806" s="94">
        <v>124.98</v>
      </c>
      <c r="H806" s="95">
        <v>41872</v>
      </c>
      <c r="I806" s="96">
        <v>0</v>
      </c>
      <c r="J806" s="33">
        <v>1.91</v>
      </c>
      <c r="K806" s="94"/>
      <c r="L806" s="94"/>
      <c r="M806" s="106"/>
      <c r="N806" s="136">
        <v>1.91</v>
      </c>
      <c r="O806" s="136">
        <f t="shared" si="22"/>
        <v>0.553174235403151</v>
      </c>
      <c r="P806" s="31"/>
      <c r="Q806" s="31"/>
    </row>
    <row r="807" spans="2:17" ht="12">
      <c r="B807" s="41" t="s">
        <v>898</v>
      </c>
      <c r="C807" s="42">
        <v>603</v>
      </c>
      <c r="D807" s="43">
        <v>102.51</v>
      </c>
      <c r="E807" s="43">
        <v>24</v>
      </c>
      <c r="F807" s="35">
        <v>24.51</v>
      </c>
      <c r="G807" s="35"/>
      <c r="H807" s="44"/>
      <c r="I807" s="131">
        <v>24.51</v>
      </c>
      <c r="J807" s="45">
        <v>0.98</v>
      </c>
      <c r="K807" s="36">
        <v>-6.29</v>
      </c>
      <c r="L807" s="101"/>
      <c r="M807" s="117"/>
      <c r="N807" s="74">
        <v>19.2</v>
      </c>
      <c r="O807" s="136">
        <f t="shared" si="22"/>
        <v>5.560704355885079</v>
      </c>
      <c r="P807" s="31"/>
      <c r="Q807" s="31"/>
    </row>
    <row r="808" spans="2:17" ht="12">
      <c r="B808" s="91" t="s">
        <v>828</v>
      </c>
      <c r="C808" s="92">
        <v>575</v>
      </c>
      <c r="D808" s="93">
        <v>97.75</v>
      </c>
      <c r="E808" s="93">
        <v>24</v>
      </c>
      <c r="F808" s="94">
        <v>121.75</v>
      </c>
      <c r="G808" s="94">
        <v>121.75</v>
      </c>
      <c r="H808" s="95">
        <v>41754</v>
      </c>
      <c r="I808" s="96">
        <v>0</v>
      </c>
      <c r="J808" s="94"/>
      <c r="K808" s="94"/>
      <c r="L808" s="94"/>
      <c r="M808" s="106"/>
      <c r="N808" s="90">
        <v>0</v>
      </c>
      <c r="O808" s="90">
        <f t="shared" si="22"/>
        <v>0</v>
      </c>
      <c r="P808" s="31"/>
      <c r="Q808" s="31"/>
    </row>
    <row r="809" spans="2:17" ht="12">
      <c r="B809" s="102" t="s">
        <v>824</v>
      </c>
      <c r="C809" s="103">
        <v>903</v>
      </c>
      <c r="D809" s="97">
        <v>153.51</v>
      </c>
      <c r="E809" s="97">
        <v>24</v>
      </c>
      <c r="F809" s="101">
        <v>177.51</v>
      </c>
      <c r="G809" s="101">
        <v>177.51</v>
      </c>
      <c r="H809" s="104">
        <v>41717</v>
      </c>
      <c r="I809" s="87">
        <v>0</v>
      </c>
      <c r="J809" s="85"/>
      <c r="K809" s="85"/>
      <c r="L809" s="85"/>
      <c r="M809" s="113"/>
      <c r="N809" s="88">
        <v>0</v>
      </c>
      <c r="O809" s="90">
        <f t="shared" si="22"/>
        <v>0</v>
      </c>
      <c r="P809" s="31"/>
      <c r="Q809" s="31"/>
    </row>
    <row r="810" spans="2:17" ht="12">
      <c r="B810" s="32" t="s">
        <v>761</v>
      </c>
      <c r="C810" s="76">
        <v>600</v>
      </c>
      <c r="D810" s="77">
        <v>102</v>
      </c>
      <c r="E810" s="77">
        <v>24</v>
      </c>
      <c r="F810" s="78">
        <v>222.05</v>
      </c>
      <c r="G810" s="78">
        <v>222.05</v>
      </c>
      <c r="H810" s="79">
        <v>41849</v>
      </c>
      <c r="I810" s="80">
        <v>0</v>
      </c>
      <c r="J810" s="55">
        <v>1.93</v>
      </c>
      <c r="K810" s="78"/>
      <c r="L810" s="78">
        <v>1.13</v>
      </c>
      <c r="M810" s="105"/>
      <c r="N810" s="69">
        <v>1.93</v>
      </c>
      <c r="O810" s="126">
        <f>SUM(N810/3.4528)</f>
        <v>0.5589666357738647</v>
      </c>
      <c r="P810" s="31"/>
      <c r="Q810" s="31"/>
    </row>
    <row r="811" spans="2:17" ht="12">
      <c r="B811" s="46" t="s">
        <v>762</v>
      </c>
      <c r="C811" s="83">
        <v>565</v>
      </c>
      <c r="D811" s="84">
        <v>96.05</v>
      </c>
      <c r="E811" s="84"/>
      <c r="F811" s="85"/>
      <c r="G811" s="85"/>
      <c r="H811" s="86">
        <v>41849</v>
      </c>
      <c r="I811" s="87"/>
      <c r="J811" s="47"/>
      <c r="K811" s="85"/>
      <c r="L811" s="85">
        <v>-1.13</v>
      </c>
      <c r="M811" s="113"/>
      <c r="N811" s="68"/>
      <c r="O811" s="167"/>
      <c r="P811" s="31"/>
      <c r="Q811" s="31"/>
    </row>
    <row r="812" spans="2:17" ht="12">
      <c r="B812" s="102" t="s">
        <v>337</v>
      </c>
      <c r="C812" s="103">
        <v>744</v>
      </c>
      <c r="D812" s="97">
        <v>126.48</v>
      </c>
      <c r="E812" s="97">
        <v>24</v>
      </c>
      <c r="F812" s="101">
        <v>150.48</v>
      </c>
      <c r="G812" s="101">
        <v>150.48</v>
      </c>
      <c r="H812" s="104">
        <v>41778</v>
      </c>
      <c r="I812" s="80">
        <v>0</v>
      </c>
      <c r="J812" s="78"/>
      <c r="K812" s="78"/>
      <c r="L812" s="78"/>
      <c r="M812" s="105"/>
      <c r="N812" s="81">
        <v>0</v>
      </c>
      <c r="O812" s="90">
        <f aca="true" t="shared" si="23" ref="O812:O823">SUM(N812/3.4528)</f>
        <v>0</v>
      </c>
      <c r="P812" s="31"/>
      <c r="Q812" s="31"/>
    </row>
    <row r="813" spans="2:17" ht="12">
      <c r="B813" s="75" t="s">
        <v>568</v>
      </c>
      <c r="C813" s="76">
        <v>858</v>
      </c>
      <c r="D813" s="77">
        <v>145.86</v>
      </c>
      <c r="E813" s="77">
        <v>24</v>
      </c>
      <c r="F813" s="78">
        <v>169.86</v>
      </c>
      <c r="G813" s="78">
        <v>169.86</v>
      </c>
      <c r="H813" s="79">
        <v>41768</v>
      </c>
      <c r="I813" s="80">
        <v>0</v>
      </c>
      <c r="J813" s="78"/>
      <c r="K813" s="78"/>
      <c r="L813" s="78"/>
      <c r="M813" s="105"/>
      <c r="N813" s="81">
        <v>0</v>
      </c>
      <c r="O813" s="90">
        <f t="shared" si="23"/>
        <v>0</v>
      </c>
      <c r="P813" s="31"/>
      <c r="Q813" s="31"/>
    </row>
    <row r="814" spans="2:17" ht="12">
      <c r="B814" s="75" t="s">
        <v>800</v>
      </c>
      <c r="C814" s="76">
        <v>803</v>
      </c>
      <c r="D814" s="77">
        <v>136.51</v>
      </c>
      <c r="E814" s="77">
        <v>24</v>
      </c>
      <c r="F814" s="78">
        <v>160.51</v>
      </c>
      <c r="G814" s="78">
        <v>160.51</v>
      </c>
      <c r="H814" s="79">
        <v>41727</v>
      </c>
      <c r="I814" s="96">
        <v>0</v>
      </c>
      <c r="J814" s="94"/>
      <c r="K814" s="94"/>
      <c r="L814" s="94"/>
      <c r="M814" s="106"/>
      <c r="N814" s="90">
        <v>0</v>
      </c>
      <c r="O814" s="90">
        <f t="shared" si="23"/>
        <v>0</v>
      </c>
      <c r="P814" s="31"/>
      <c r="Q814" s="31"/>
    </row>
    <row r="815" spans="1:17" ht="12">
      <c r="A815" s="72" t="s">
        <v>969</v>
      </c>
      <c r="B815" s="65" t="s">
        <v>709</v>
      </c>
      <c r="C815" s="158">
        <v>651</v>
      </c>
      <c r="D815" s="159">
        <v>110.67</v>
      </c>
      <c r="E815" s="159">
        <v>24</v>
      </c>
      <c r="F815" s="33">
        <v>134.67</v>
      </c>
      <c r="G815" s="94">
        <v>149.8</v>
      </c>
      <c r="H815" s="95">
        <v>41808</v>
      </c>
      <c r="I815" s="120">
        <v>-15.13</v>
      </c>
      <c r="J815" s="94"/>
      <c r="K815" s="49">
        <v>-34.51</v>
      </c>
      <c r="L815" s="94"/>
      <c r="M815" s="106"/>
      <c r="N815" s="125">
        <v>-49.64</v>
      </c>
      <c r="O815" s="66">
        <f t="shared" si="23"/>
        <v>-14.376737720111215</v>
      </c>
      <c r="P815" s="31"/>
      <c r="Q815" s="31"/>
    </row>
    <row r="816" spans="2:17" ht="12">
      <c r="B816" s="82" t="s">
        <v>766</v>
      </c>
      <c r="C816" s="83">
        <v>858</v>
      </c>
      <c r="D816" s="84">
        <v>145.86</v>
      </c>
      <c r="E816" s="84">
        <v>24</v>
      </c>
      <c r="F816" s="85">
        <v>169.86</v>
      </c>
      <c r="G816" s="85">
        <v>169.86</v>
      </c>
      <c r="H816" s="86">
        <v>41801</v>
      </c>
      <c r="I816" s="96">
        <v>0</v>
      </c>
      <c r="J816" s="94"/>
      <c r="K816" s="94"/>
      <c r="L816" s="94"/>
      <c r="M816" s="106"/>
      <c r="N816" s="90">
        <v>0</v>
      </c>
      <c r="O816" s="90">
        <f t="shared" si="23"/>
        <v>0</v>
      </c>
      <c r="P816" s="31"/>
      <c r="Q816" s="31"/>
    </row>
    <row r="817" spans="2:17" ht="12">
      <c r="B817" s="54" t="s">
        <v>654</v>
      </c>
      <c r="C817" s="92">
        <v>600</v>
      </c>
      <c r="D817" s="93">
        <v>102</v>
      </c>
      <c r="E817" s="93">
        <v>24</v>
      </c>
      <c r="F817" s="94">
        <v>126</v>
      </c>
      <c r="G817" s="94">
        <v>114</v>
      </c>
      <c r="H817" s="95">
        <v>41850</v>
      </c>
      <c r="I817" s="129">
        <v>12</v>
      </c>
      <c r="J817" s="33">
        <v>1.13</v>
      </c>
      <c r="K817" s="94"/>
      <c r="L817" s="94"/>
      <c r="M817" s="106"/>
      <c r="N817" s="136">
        <v>13.13</v>
      </c>
      <c r="O817" s="136">
        <f t="shared" si="23"/>
        <v>3.8027108433734944</v>
      </c>
      <c r="P817" s="31"/>
      <c r="Q817" s="31"/>
    </row>
    <row r="818" spans="2:17" ht="12">
      <c r="B818" s="82" t="s">
        <v>304</v>
      </c>
      <c r="C818" s="83">
        <v>600</v>
      </c>
      <c r="D818" s="84">
        <v>102</v>
      </c>
      <c r="E818" s="84">
        <v>24</v>
      </c>
      <c r="F818" s="85">
        <v>126</v>
      </c>
      <c r="G818" s="85">
        <v>126</v>
      </c>
      <c r="H818" s="86">
        <v>41781</v>
      </c>
      <c r="I818" s="87">
        <v>0</v>
      </c>
      <c r="J818" s="85"/>
      <c r="K818" s="85"/>
      <c r="L818" s="85"/>
      <c r="M818" s="113"/>
      <c r="N818" s="88">
        <v>0</v>
      </c>
      <c r="O818" s="90">
        <f t="shared" si="23"/>
        <v>0</v>
      </c>
      <c r="P818" s="31"/>
      <c r="Q818" s="31"/>
    </row>
    <row r="819" spans="2:17" ht="12">
      <c r="B819" s="102" t="s">
        <v>567</v>
      </c>
      <c r="C819" s="103">
        <v>600</v>
      </c>
      <c r="D819" s="97">
        <v>102</v>
      </c>
      <c r="E819" s="97">
        <v>24</v>
      </c>
      <c r="F819" s="101">
        <v>126</v>
      </c>
      <c r="G819" s="101">
        <v>126</v>
      </c>
      <c r="H819" s="104">
        <v>41768</v>
      </c>
      <c r="I819" s="100">
        <v>0</v>
      </c>
      <c r="J819" s="78"/>
      <c r="K819" s="78"/>
      <c r="L819" s="78"/>
      <c r="M819" s="105"/>
      <c r="N819" s="119">
        <v>0</v>
      </c>
      <c r="O819" s="90">
        <f t="shared" si="23"/>
        <v>0</v>
      </c>
      <c r="P819" s="31"/>
      <c r="Q819" s="31"/>
    </row>
    <row r="820" spans="2:17" ht="12">
      <c r="B820" s="75" t="s">
        <v>658</v>
      </c>
      <c r="C820" s="76">
        <v>600</v>
      </c>
      <c r="D820" s="77">
        <v>102</v>
      </c>
      <c r="E820" s="77">
        <v>24</v>
      </c>
      <c r="F820" s="78">
        <v>126</v>
      </c>
      <c r="G820" s="78">
        <v>126</v>
      </c>
      <c r="H820" s="79">
        <v>41773</v>
      </c>
      <c r="I820" s="96">
        <v>0</v>
      </c>
      <c r="J820" s="94"/>
      <c r="K820" s="94"/>
      <c r="L820" s="94"/>
      <c r="M820" s="106"/>
      <c r="N820" s="90">
        <v>0</v>
      </c>
      <c r="O820" s="90">
        <f t="shared" si="23"/>
        <v>0</v>
      </c>
      <c r="P820" s="31"/>
      <c r="Q820" s="31"/>
    </row>
    <row r="821" spans="2:17" ht="12">
      <c r="B821" s="57" t="s">
        <v>640</v>
      </c>
      <c r="C821" s="76">
        <v>645</v>
      </c>
      <c r="D821" s="77">
        <v>109.65</v>
      </c>
      <c r="E821" s="77">
        <v>24</v>
      </c>
      <c r="F821" s="78">
        <v>133.65</v>
      </c>
      <c r="G821" s="78">
        <v>190</v>
      </c>
      <c r="H821" s="79">
        <v>41687</v>
      </c>
      <c r="I821" s="67">
        <v>-56.35</v>
      </c>
      <c r="J821" s="78"/>
      <c r="K821" s="78"/>
      <c r="L821" s="78"/>
      <c r="M821" s="105"/>
      <c r="N821" s="114">
        <v>-56.35</v>
      </c>
      <c r="O821" s="66">
        <f t="shared" si="23"/>
        <v>-16.320088044485637</v>
      </c>
      <c r="P821" s="31"/>
      <c r="Q821" s="31"/>
    </row>
    <row r="822" spans="2:17" ht="12">
      <c r="B822" s="32" t="s">
        <v>600</v>
      </c>
      <c r="C822" s="76">
        <v>600</v>
      </c>
      <c r="D822" s="77">
        <v>102</v>
      </c>
      <c r="E822" s="77">
        <v>24</v>
      </c>
      <c r="F822" s="78">
        <v>126</v>
      </c>
      <c r="G822" s="78">
        <v>126</v>
      </c>
      <c r="H822" s="79">
        <v>41843</v>
      </c>
      <c r="I822" s="96">
        <v>0</v>
      </c>
      <c r="J822" s="33">
        <v>0.87</v>
      </c>
      <c r="K822" s="94"/>
      <c r="L822" s="94"/>
      <c r="M822" s="106"/>
      <c r="N822" s="136">
        <v>0.87</v>
      </c>
      <c r="O822" s="136">
        <f t="shared" si="23"/>
        <v>0.2519694161260426</v>
      </c>
      <c r="P822" s="31"/>
      <c r="Q822" s="31"/>
    </row>
    <row r="823" spans="2:17" ht="12">
      <c r="B823" s="57" t="s">
        <v>851</v>
      </c>
      <c r="C823" s="76">
        <v>600</v>
      </c>
      <c r="D823" s="77">
        <v>102</v>
      </c>
      <c r="E823" s="77">
        <v>24</v>
      </c>
      <c r="F823" s="78">
        <v>126</v>
      </c>
      <c r="G823" s="78">
        <v>140</v>
      </c>
      <c r="H823" s="79">
        <v>41822</v>
      </c>
      <c r="I823" s="118">
        <v>-14</v>
      </c>
      <c r="J823" s="45">
        <v>0.08</v>
      </c>
      <c r="K823" s="101"/>
      <c r="L823" s="101"/>
      <c r="M823" s="117"/>
      <c r="N823" s="123">
        <v>-13.92</v>
      </c>
      <c r="O823" s="66">
        <f t="shared" si="23"/>
        <v>-4.031510658016682</v>
      </c>
      <c r="P823" s="31"/>
      <c r="Q823" s="31"/>
    </row>
    <row r="824" spans="2:17" ht="12">
      <c r="B824" s="57" t="s">
        <v>502</v>
      </c>
      <c r="C824" s="76">
        <v>600</v>
      </c>
      <c r="D824" s="77">
        <v>102</v>
      </c>
      <c r="E824" s="77">
        <v>24</v>
      </c>
      <c r="F824" s="78">
        <v>126</v>
      </c>
      <c r="G824" s="78">
        <v>126</v>
      </c>
      <c r="H824" s="79" t="s">
        <v>966</v>
      </c>
      <c r="I824" s="67">
        <v>0</v>
      </c>
      <c r="J824" s="78"/>
      <c r="K824" s="78">
        <v>366</v>
      </c>
      <c r="L824" s="78">
        <v>27.52</v>
      </c>
      <c r="M824" s="105">
        <v>27.72</v>
      </c>
      <c r="N824" s="58">
        <v>-130</v>
      </c>
      <c r="O824" s="59">
        <f>SUM(N824/3.4528)</f>
        <v>-37.65060240963856</v>
      </c>
      <c r="P824" s="31"/>
      <c r="Q824" s="31"/>
    </row>
    <row r="825" spans="2:17" ht="12">
      <c r="B825" s="112" t="s">
        <v>502</v>
      </c>
      <c r="C825" s="103"/>
      <c r="D825" s="97"/>
      <c r="E825" s="97"/>
      <c r="F825" s="101"/>
      <c r="G825" s="101"/>
      <c r="H825" s="104">
        <v>41652</v>
      </c>
      <c r="I825" s="118"/>
      <c r="J825" s="101"/>
      <c r="K825" s="101">
        <v>-366</v>
      </c>
      <c r="L825" s="101">
        <v>-27.52</v>
      </c>
      <c r="M825" s="117">
        <v>-27.72</v>
      </c>
      <c r="N825" s="36"/>
      <c r="O825" s="172"/>
      <c r="P825" s="31"/>
      <c r="Q825" s="31"/>
    </row>
    <row r="826" spans="2:17" ht="12">
      <c r="B826" s="60" t="s">
        <v>502</v>
      </c>
      <c r="C826" s="83"/>
      <c r="D826" s="84"/>
      <c r="E826" s="84"/>
      <c r="F826" s="85"/>
      <c r="G826" s="85">
        <v>130</v>
      </c>
      <c r="H826" s="86">
        <v>41942</v>
      </c>
      <c r="I826" s="62">
        <v>-130</v>
      </c>
      <c r="J826" s="85"/>
      <c r="K826" s="85"/>
      <c r="L826" s="85"/>
      <c r="M826" s="113"/>
      <c r="N826" s="40"/>
      <c r="O826" s="165"/>
      <c r="P826" s="31"/>
      <c r="Q826" s="31"/>
    </row>
    <row r="827" spans="2:17" ht="12">
      <c r="B827" s="41" t="s">
        <v>783</v>
      </c>
      <c r="C827" s="103">
        <v>600</v>
      </c>
      <c r="D827" s="97">
        <v>102</v>
      </c>
      <c r="E827" s="97">
        <v>24</v>
      </c>
      <c r="F827" s="101">
        <v>126</v>
      </c>
      <c r="G827" s="101">
        <v>126</v>
      </c>
      <c r="H827" s="111">
        <v>41870</v>
      </c>
      <c r="I827" s="45">
        <v>0</v>
      </c>
      <c r="J827" s="45">
        <v>1.85</v>
      </c>
      <c r="K827" s="101"/>
      <c r="L827" s="45">
        <v>1.15</v>
      </c>
      <c r="M827" s="101"/>
      <c r="N827" s="74">
        <v>3</v>
      </c>
      <c r="O827" s="136">
        <f>SUM(N827/3.4528)</f>
        <v>0.8688600556070436</v>
      </c>
      <c r="P827" s="31"/>
      <c r="Q827" s="31"/>
    </row>
    <row r="828" spans="2:17" ht="12">
      <c r="B828" s="75" t="s">
        <v>873</v>
      </c>
      <c r="C828" s="76">
        <v>792</v>
      </c>
      <c r="D828" s="77">
        <v>134.64</v>
      </c>
      <c r="E828" s="77">
        <v>24</v>
      </c>
      <c r="F828" s="78">
        <v>158.64</v>
      </c>
      <c r="G828" s="78">
        <v>158.64</v>
      </c>
      <c r="H828" s="79">
        <v>41816</v>
      </c>
      <c r="I828" s="80">
        <v>0</v>
      </c>
      <c r="J828" s="78"/>
      <c r="K828" s="78">
        <v>14.55</v>
      </c>
      <c r="L828" s="78">
        <v>0.1</v>
      </c>
      <c r="M828" s="105"/>
      <c r="N828" s="105">
        <v>0</v>
      </c>
      <c r="O828" s="81">
        <f>SUM(N828/3.4528)</f>
        <v>0</v>
      </c>
      <c r="P828" s="31"/>
      <c r="Q828" s="31"/>
    </row>
    <row r="829" spans="2:17" ht="12">
      <c r="B829" s="82" t="s">
        <v>873</v>
      </c>
      <c r="C829" s="83"/>
      <c r="D829" s="84"/>
      <c r="E829" s="84"/>
      <c r="F829" s="85"/>
      <c r="G829" s="85"/>
      <c r="H829" s="86">
        <v>41816</v>
      </c>
      <c r="I829" s="87"/>
      <c r="J829" s="85"/>
      <c r="K829" s="85">
        <v>-14.55</v>
      </c>
      <c r="L829" s="85">
        <v>-0.1</v>
      </c>
      <c r="M829" s="113"/>
      <c r="N829" s="113"/>
      <c r="O829" s="169"/>
      <c r="P829" s="31"/>
      <c r="Q829" s="31"/>
    </row>
    <row r="830" spans="2:17" ht="12">
      <c r="B830" s="102" t="s">
        <v>869</v>
      </c>
      <c r="C830" s="103">
        <v>1053</v>
      </c>
      <c r="D830" s="97">
        <v>179.01</v>
      </c>
      <c r="E830" s="97">
        <v>24</v>
      </c>
      <c r="F830" s="101">
        <v>203.01</v>
      </c>
      <c r="G830" s="101">
        <v>203.01</v>
      </c>
      <c r="H830" s="104">
        <v>41816</v>
      </c>
      <c r="I830" s="100">
        <v>0</v>
      </c>
      <c r="J830" s="101"/>
      <c r="K830" s="101">
        <v>13.38</v>
      </c>
      <c r="L830" s="101">
        <v>0.12</v>
      </c>
      <c r="M830" s="117"/>
      <c r="N830" s="117">
        <v>0</v>
      </c>
      <c r="O830" s="81">
        <f>SUM(N830/3.4528)</f>
        <v>0</v>
      </c>
      <c r="P830" s="31"/>
      <c r="Q830" s="31"/>
    </row>
    <row r="831" spans="2:17" ht="12">
      <c r="B831" s="82" t="s">
        <v>869</v>
      </c>
      <c r="C831" s="83"/>
      <c r="D831" s="84"/>
      <c r="E831" s="84"/>
      <c r="F831" s="85"/>
      <c r="G831" s="85"/>
      <c r="H831" s="86">
        <v>41816</v>
      </c>
      <c r="I831" s="87"/>
      <c r="J831" s="85"/>
      <c r="K831" s="85">
        <v>-13.38</v>
      </c>
      <c r="L831" s="85">
        <v>-0.12</v>
      </c>
      <c r="M831" s="113"/>
      <c r="N831" s="113"/>
      <c r="O831" s="169"/>
      <c r="P831" s="31"/>
      <c r="Q831" s="31"/>
    </row>
    <row r="832" spans="2:17" ht="12">
      <c r="B832" s="41" t="s">
        <v>874</v>
      </c>
      <c r="C832" s="42">
        <v>1103</v>
      </c>
      <c r="D832" s="43">
        <v>187.51</v>
      </c>
      <c r="E832" s="43">
        <v>24</v>
      </c>
      <c r="F832" s="35">
        <v>191.11</v>
      </c>
      <c r="G832" s="35"/>
      <c r="H832" s="44"/>
      <c r="I832" s="131">
        <v>191.11</v>
      </c>
      <c r="J832" s="45">
        <v>10.32</v>
      </c>
      <c r="K832" s="101"/>
      <c r="L832" s="101"/>
      <c r="M832" s="117"/>
      <c r="N832" s="74">
        <v>201.43</v>
      </c>
      <c r="O832" s="126">
        <f>SUM(N832/3.4528)</f>
        <v>58.338160333642264</v>
      </c>
      <c r="P832" s="31"/>
      <c r="Q832" s="31"/>
    </row>
    <row r="833" spans="2:17" ht="12">
      <c r="B833" s="41" t="s">
        <v>874</v>
      </c>
      <c r="C833" s="42">
        <v>480</v>
      </c>
      <c r="D833" s="43">
        <v>81.6</v>
      </c>
      <c r="E833" s="43"/>
      <c r="F833" s="35"/>
      <c r="G833" s="35"/>
      <c r="H833" s="44"/>
      <c r="I833" s="131"/>
      <c r="J833" s="45"/>
      <c r="K833" s="101"/>
      <c r="L833" s="101"/>
      <c r="M833" s="117"/>
      <c r="N833" s="74"/>
      <c r="O833" s="167"/>
      <c r="P833" s="31"/>
      <c r="Q833" s="31"/>
    </row>
    <row r="834" spans="2:17" ht="12">
      <c r="B834" s="32" t="s">
        <v>31</v>
      </c>
      <c r="C834" s="76">
        <v>750</v>
      </c>
      <c r="D834" s="77">
        <v>127.5</v>
      </c>
      <c r="E834" s="77">
        <v>24</v>
      </c>
      <c r="F834" s="78">
        <v>151.5</v>
      </c>
      <c r="G834" s="78">
        <v>151.5</v>
      </c>
      <c r="H834" s="79">
        <v>41947</v>
      </c>
      <c r="I834" s="80">
        <v>0</v>
      </c>
      <c r="J834" s="55">
        <v>5.64</v>
      </c>
      <c r="K834" s="78"/>
      <c r="L834" s="78">
        <v>0.04</v>
      </c>
      <c r="M834" s="105"/>
      <c r="N834" s="69">
        <v>5.64</v>
      </c>
      <c r="O834" s="126">
        <f>SUM(N834/3.4528)</f>
        <v>1.633456904541242</v>
      </c>
      <c r="P834" s="31"/>
      <c r="Q834" s="31"/>
    </row>
    <row r="835" spans="2:17" ht="12">
      <c r="B835" s="46" t="s">
        <v>31</v>
      </c>
      <c r="C835" s="83"/>
      <c r="D835" s="84"/>
      <c r="E835" s="84"/>
      <c r="F835" s="85"/>
      <c r="G835" s="85"/>
      <c r="H835" s="86">
        <v>41947</v>
      </c>
      <c r="I835" s="87"/>
      <c r="J835" s="47"/>
      <c r="K835" s="85"/>
      <c r="L835" s="85">
        <v>-0.04</v>
      </c>
      <c r="M835" s="113"/>
      <c r="N835" s="68"/>
      <c r="O835" s="167"/>
      <c r="P835" s="31"/>
      <c r="Q835" s="31"/>
    </row>
    <row r="836" spans="2:17" ht="12">
      <c r="B836" s="102" t="s">
        <v>268</v>
      </c>
      <c r="C836" s="103">
        <v>750</v>
      </c>
      <c r="D836" s="97">
        <v>127.5</v>
      </c>
      <c r="E836" s="97">
        <v>24</v>
      </c>
      <c r="F836" s="101">
        <v>283.25</v>
      </c>
      <c r="G836" s="101">
        <v>283.25</v>
      </c>
      <c r="H836" s="104">
        <v>41771</v>
      </c>
      <c r="I836" s="100">
        <v>0</v>
      </c>
      <c r="J836" s="101"/>
      <c r="K836" s="101"/>
      <c r="L836" s="101"/>
      <c r="M836" s="117"/>
      <c r="N836" s="119">
        <v>0</v>
      </c>
      <c r="O836" s="81">
        <f>SUM(N836/3.4528)</f>
        <v>0</v>
      </c>
      <c r="P836" s="31"/>
      <c r="Q836" s="31"/>
    </row>
    <row r="837" spans="2:17" ht="12">
      <c r="B837" s="82" t="s">
        <v>267</v>
      </c>
      <c r="C837" s="83">
        <v>775</v>
      </c>
      <c r="D837" s="84">
        <v>131.75</v>
      </c>
      <c r="E837" s="84"/>
      <c r="F837" s="85"/>
      <c r="G837" s="85"/>
      <c r="H837" s="86"/>
      <c r="I837" s="87"/>
      <c r="J837" s="85"/>
      <c r="K837" s="85"/>
      <c r="L837" s="85"/>
      <c r="M837" s="113"/>
      <c r="N837" s="88"/>
      <c r="O837" s="169"/>
      <c r="P837" s="31"/>
      <c r="Q837" s="31"/>
    </row>
    <row r="838" spans="1:17" ht="12">
      <c r="A838" s="73"/>
      <c r="B838" s="102" t="s">
        <v>279</v>
      </c>
      <c r="C838" s="142">
        <v>623</v>
      </c>
      <c r="D838" s="97">
        <v>105.91</v>
      </c>
      <c r="E838" s="97">
        <v>24</v>
      </c>
      <c r="F838" s="101">
        <v>129.91</v>
      </c>
      <c r="G838" s="101">
        <v>129.91</v>
      </c>
      <c r="H838" s="104">
        <v>41738</v>
      </c>
      <c r="I838" s="87">
        <v>0</v>
      </c>
      <c r="J838" s="85"/>
      <c r="K838" s="85"/>
      <c r="L838" s="85"/>
      <c r="M838" s="113"/>
      <c r="N838" s="88">
        <v>0</v>
      </c>
      <c r="O838" s="90">
        <f aca="true" t="shared" si="24" ref="O838:O843">SUM(N838/3.4528)</f>
        <v>0</v>
      </c>
      <c r="P838" s="31"/>
      <c r="Q838" s="31"/>
    </row>
    <row r="839" spans="2:17" ht="12">
      <c r="B839" s="54" t="s">
        <v>39</v>
      </c>
      <c r="C839" s="51">
        <v>612</v>
      </c>
      <c r="D839" s="52">
        <v>104.04</v>
      </c>
      <c r="E839" s="52">
        <v>24</v>
      </c>
      <c r="F839" s="50">
        <v>128.04</v>
      </c>
      <c r="G839" s="50"/>
      <c r="H839" s="53"/>
      <c r="I839" s="129">
        <v>128.04</v>
      </c>
      <c r="J839" s="33">
        <v>6.91</v>
      </c>
      <c r="K839" s="94"/>
      <c r="L839" s="33">
        <v>0.19</v>
      </c>
      <c r="M839" s="106"/>
      <c r="N839" s="64">
        <v>135.14</v>
      </c>
      <c r="O839" s="136">
        <f t="shared" si="24"/>
        <v>39.13924930491196</v>
      </c>
      <c r="P839" s="31"/>
      <c r="Q839" s="31"/>
    </row>
    <row r="840" spans="1:17" ht="12">
      <c r="A840" s="73"/>
      <c r="B840" s="82" t="s">
        <v>832</v>
      </c>
      <c r="C840" s="83">
        <v>614</v>
      </c>
      <c r="D840" s="84">
        <v>104.38</v>
      </c>
      <c r="E840" s="84">
        <v>24</v>
      </c>
      <c r="F840" s="85">
        <v>128.38</v>
      </c>
      <c r="G840" s="85">
        <v>128.38</v>
      </c>
      <c r="H840" s="86">
        <v>41743</v>
      </c>
      <c r="I840" s="87">
        <v>0</v>
      </c>
      <c r="J840" s="85"/>
      <c r="K840" s="85"/>
      <c r="L840" s="85"/>
      <c r="M840" s="113"/>
      <c r="N840" s="88">
        <v>0</v>
      </c>
      <c r="O840" s="90">
        <f t="shared" si="24"/>
        <v>0</v>
      </c>
      <c r="P840" s="31"/>
      <c r="Q840" s="31"/>
    </row>
    <row r="841" spans="2:17" ht="12">
      <c r="B841" s="112" t="s">
        <v>329</v>
      </c>
      <c r="C841" s="103">
        <v>600</v>
      </c>
      <c r="D841" s="97">
        <v>102</v>
      </c>
      <c r="E841" s="97">
        <v>24</v>
      </c>
      <c r="F841" s="101">
        <v>126</v>
      </c>
      <c r="G841" s="101">
        <v>127.36</v>
      </c>
      <c r="H841" s="104">
        <v>41732</v>
      </c>
      <c r="I841" s="118">
        <v>-1.36</v>
      </c>
      <c r="J841" s="101"/>
      <c r="K841" s="36">
        <v>-1.36</v>
      </c>
      <c r="L841" s="101"/>
      <c r="M841" s="117"/>
      <c r="N841" s="115">
        <v>-2.72</v>
      </c>
      <c r="O841" s="66">
        <v>-0.78</v>
      </c>
      <c r="P841" s="31"/>
      <c r="Q841" s="31"/>
    </row>
    <row r="842" spans="1:17" ht="12">
      <c r="A842" s="73"/>
      <c r="B842" s="32" t="s">
        <v>418</v>
      </c>
      <c r="C842" s="76">
        <v>867</v>
      </c>
      <c r="D842" s="77">
        <v>147.39</v>
      </c>
      <c r="E842" s="77">
        <v>24</v>
      </c>
      <c r="F842" s="78">
        <v>171.39</v>
      </c>
      <c r="G842" s="78">
        <v>171.39</v>
      </c>
      <c r="H842" s="79">
        <v>41822</v>
      </c>
      <c r="I842" s="80">
        <v>0</v>
      </c>
      <c r="J842" s="55">
        <v>0.1</v>
      </c>
      <c r="K842" s="78"/>
      <c r="L842" s="78"/>
      <c r="M842" s="105"/>
      <c r="N842" s="126">
        <v>0.1</v>
      </c>
      <c r="O842" s="136">
        <f t="shared" si="24"/>
        <v>0.02896200185356812</v>
      </c>
      <c r="P842" s="31"/>
      <c r="Q842" s="31"/>
    </row>
    <row r="843" spans="1:17" ht="12">
      <c r="A843" s="73"/>
      <c r="B843" s="57" t="s">
        <v>52</v>
      </c>
      <c r="C843" s="76">
        <v>773</v>
      </c>
      <c r="D843" s="77">
        <v>131.41</v>
      </c>
      <c r="E843" s="77">
        <v>24</v>
      </c>
      <c r="F843" s="78">
        <v>155.41</v>
      </c>
      <c r="G843" s="78">
        <v>160</v>
      </c>
      <c r="H843" s="79">
        <v>41792</v>
      </c>
      <c r="I843" s="67">
        <f>SUM(F843-G843)</f>
        <v>-4.590000000000003</v>
      </c>
      <c r="J843" s="78"/>
      <c r="K843" s="78">
        <v>22.18</v>
      </c>
      <c r="L843" s="78"/>
      <c r="M843" s="105"/>
      <c r="N843" s="114">
        <v>-4.59</v>
      </c>
      <c r="O843" s="59">
        <f t="shared" si="24"/>
        <v>-1.3293558850787766</v>
      </c>
      <c r="P843" s="31"/>
      <c r="Q843" s="31"/>
    </row>
    <row r="844" spans="1:17" ht="12">
      <c r="A844" s="73"/>
      <c r="B844" s="60" t="s">
        <v>52</v>
      </c>
      <c r="C844" s="83"/>
      <c r="D844" s="84"/>
      <c r="E844" s="84"/>
      <c r="F844" s="85"/>
      <c r="G844" s="85"/>
      <c r="H844" s="86">
        <v>41792</v>
      </c>
      <c r="I844" s="62"/>
      <c r="J844" s="85"/>
      <c r="K844" s="85">
        <v>-22.18</v>
      </c>
      <c r="L844" s="85"/>
      <c r="M844" s="113"/>
      <c r="N844" s="116"/>
      <c r="O844" s="165"/>
      <c r="P844" s="31"/>
      <c r="Q844" s="31"/>
    </row>
    <row r="845" spans="1:17" ht="12">
      <c r="A845" s="73"/>
      <c r="B845" s="112" t="s">
        <v>415</v>
      </c>
      <c r="C845" s="103">
        <v>740</v>
      </c>
      <c r="D845" s="97">
        <v>125.8</v>
      </c>
      <c r="E845" s="97">
        <v>24</v>
      </c>
      <c r="F845" s="101">
        <v>183.8</v>
      </c>
      <c r="G845" s="101">
        <v>183.82</v>
      </c>
      <c r="H845" s="104">
        <v>41726</v>
      </c>
      <c r="I845" s="118">
        <v>-0.02</v>
      </c>
      <c r="J845" s="101"/>
      <c r="K845" s="101">
        <v>6.1</v>
      </c>
      <c r="L845" s="101"/>
      <c r="M845" s="117"/>
      <c r="N845" s="115">
        <v>-0.02</v>
      </c>
      <c r="O845" s="59">
        <f>SUM(N845/3.4528)</f>
        <v>-0.005792400370713624</v>
      </c>
      <c r="P845" s="31"/>
      <c r="Q845" s="31"/>
    </row>
    <row r="846" spans="2:17" ht="12">
      <c r="B846" s="60" t="s">
        <v>415</v>
      </c>
      <c r="C846" s="83">
        <v>200</v>
      </c>
      <c r="D846" s="84">
        <v>34</v>
      </c>
      <c r="E846" s="84"/>
      <c r="F846" s="85"/>
      <c r="G846" s="85"/>
      <c r="H846" s="86"/>
      <c r="I846" s="62"/>
      <c r="J846" s="85"/>
      <c r="K846" s="85">
        <v>-6.1</v>
      </c>
      <c r="L846" s="85"/>
      <c r="M846" s="113"/>
      <c r="N846" s="116"/>
      <c r="O846" s="165"/>
      <c r="P846" s="31"/>
      <c r="Q846" s="31"/>
    </row>
    <row r="847" spans="1:17" ht="12">
      <c r="A847" s="73"/>
      <c r="B847" s="102" t="s">
        <v>649</v>
      </c>
      <c r="C847" s="103">
        <v>600</v>
      </c>
      <c r="D847" s="97">
        <v>102</v>
      </c>
      <c r="E847" s="97">
        <v>24</v>
      </c>
      <c r="F847" s="101">
        <v>126</v>
      </c>
      <c r="G847" s="101">
        <v>126</v>
      </c>
      <c r="H847" s="104">
        <v>41804</v>
      </c>
      <c r="I847" s="100">
        <v>0</v>
      </c>
      <c r="J847" s="101"/>
      <c r="K847" s="101"/>
      <c r="L847" s="101"/>
      <c r="M847" s="117"/>
      <c r="N847" s="117">
        <v>0</v>
      </c>
      <c r="O847" s="90">
        <f>SUM(N847/3.4528)</f>
        <v>0</v>
      </c>
      <c r="P847" s="31"/>
      <c r="Q847" s="31"/>
    </row>
    <row r="848" spans="2:17" ht="12">
      <c r="B848" s="32" t="s">
        <v>720</v>
      </c>
      <c r="C848" s="27">
        <v>600</v>
      </c>
      <c r="D848" s="28">
        <v>102</v>
      </c>
      <c r="E848" s="28">
        <v>24</v>
      </c>
      <c r="F848" s="29">
        <v>75</v>
      </c>
      <c r="G848" s="29"/>
      <c r="H848" s="30"/>
      <c r="I848" s="127">
        <v>75</v>
      </c>
      <c r="J848" s="55">
        <v>4.05</v>
      </c>
      <c r="K848" s="55">
        <v>69.78</v>
      </c>
      <c r="L848" s="55">
        <v>3.77</v>
      </c>
      <c r="M848" s="105"/>
      <c r="N848" s="69">
        <v>152.6</v>
      </c>
      <c r="O848" s="126">
        <f>SUM(N848/3.4528)</f>
        <v>44.196014828544946</v>
      </c>
      <c r="P848" s="31"/>
      <c r="Q848" s="31"/>
    </row>
    <row r="849" spans="2:17" ht="12">
      <c r="B849" s="41" t="s">
        <v>682</v>
      </c>
      <c r="C849" s="42">
        <v>300</v>
      </c>
      <c r="D849" s="43">
        <v>51</v>
      </c>
      <c r="E849" s="43"/>
      <c r="F849" s="35"/>
      <c r="G849" s="35"/>
      <c r="H849" s="44"/>
      <c r="I849" s="131"/>
      <c r="J849" s="45"/>
      <c r="K849" s="45"/>
      <c r="L849" s="45"/>
      <c r="M849" s="117"/>
      <c r="N849" s="132"/>
      <c r="O849" s="167"/>
      <c r="P849" s="31"/>
      <c r="Q849" s="31"/>
    </row>
    <row r="850" spans="1:17" ht="12">
      <c r="A850" s="73"/>
      <c r="B850" s="57" t="s">
        <v>126</v>
      </c>
      <c r="C850" s="76">
        <v>630</v>
      </c>
      <c r="D850" s="77">
        <v>107.1</v>
      </c>
      <c r="E850" s="77">
        <v>24</v>
      </c>
      <c r="F850" s="78">
        <v>233.1</v>
      </c>
      <c r="G850" s="78">
        <v>236.24</v>
      </c>
      <c r="H850" s="79">
        <v>41921</v>
      </c>
      <c r="I850" s="67">
        <v>-3.14</v>
      </c>
      <c r="J850" s="78">
        <v>6.92</v>
      </c>
      <c r="K850" s="78"/>
      <c r="L850" s="77">
        <v>5.03</v>
      </c>
      <c r="M850" s="105"/>
      <c r="N850" s="114">
        <v>-3.14</v>
      </c>
      <c r="O850" s="59">
        <f>SUM(N850/3.4528)</f>
        <v>-0.909406858202039</v>
      </c>
      <c r="P850" s="31"/>
      <c r="Q850" s="31"/>
    </row>
    <row r="851" spans="1:17" ht="12">
      <c r="A851" s="73"/>
      <c r="B851" s="112" t="s">
        <v>127</v>
      </c>
      <c r="C851" s="103">
        <v>600</v>
      </c>
      <c r="D851" s="97">
        <v>102</v>
      </c>
      <c r="E851" s="97"/>
      <c r="F851" s="101"/>
      <c r="G851" s="101"/>
      <c r="H851" s="104">
        <v>41695</v>
      </c>
      <c r="I851" s="118"/>
      <c r="J851" s="101">
        <v>-6.92</v>
      </c>
      <c r="K851" s="101"/>
      <c r="L851" s="97">
        <v>-5.03</v>
      </c>
      <c r="M851" s="117"/>
      <c r="N851" s="115"/>
      <c r="O851" s="172"/>
      <c r="P851" s="31"/>
      <c r="Q851" s="31"/>
    </row>
    <row r="852" spans="2:17" ht="12">
      <c r="B852" s="57" t="s">
        <v>261</v>
      </c>
      <c r="C852" s="76">
        <v>700</v>
      </c>
      <c r="D852" s="77">
        <f>SUM(C852*0.17)</f>
        <v>119.00000000000001</v>
      </c>
      <c r="E852" s="77">
        <v>24</v>
      </c>
      <c r="F852" s="78">
        <f>SUM(D852:E854)</f>
        <v>347</v>
      </c>
      <c r="G852" s="78">
        <v>347</v>
      </c>
      <c r="H852" s="79">
        <v>41731</v>
      </c>
      <c r="I852" s="80">
        <v>0</v>
      </c>
      <c r="J852" s="78"/>
      <c r="K852" s="58">
        <v>-24</v>
      </c>
      <c r="L852" s="77"/>
      <c r="M852" s="105"/>
      <c r="N852" s="59">
        <v>-24</v>
      </c>
      <c r="O852" s="114">
        <f>SUM(N852/3.4528)</f>
        <v>-6.950880444856349</v>
      </c>
      <c r="P852" s="31"/>
      <c r="Q852" s="31"/>
    </row>
    <row r="853" spans="2:17" ht="12">
      <c r="B853" s="112" t="s">
        <v>262</v>
      </c>
      <c r="C853" s="103">
        <v>600</v>
      </c>
      <c r="D853" s="97">
        <f>SUM(C853*0.17)</f>
        <v>102.00000000000001</v>
      </c>
      <c r="E853" s="97"/>
      <c r="F853" s="101"/>
      <c r="G853" s="101"/>
      <c r="H853" s="104"/>
      <c r="I853" s="100"/>
      <c r="J853" s="101"/>
      <c r="K853" s="36"/>
      <c r="L853" s="97"/>
      <c r="M853" s="117"/>
      <c r="N853" s="123"/>
      <c r="O853" s="175"/>
      <c r="P853" s="31"/>
      <c r="Q853" s="31"/>
    </row>
    <row r="854" spans="2:17" ht="12">
      <c r="B854" s="60" t="s">
        <v>260</v>
      </c>
      <c r="C854" s="83">
        <v>600</v>
      </c>
      <c r="D854" s="84">
        <f>SUM(C854*0.17)</f>
        <v>102.00000000000001</v>
      </c>
      <c r="E854" s="84"/>
      <c r="F854" s="85"/>
      <c r="G854" s="85"/>
      <c r="H854" s="86"/>
      <c r="I854" s="87"/>
      <c r="J854" s="85"/>
      <c r="K854" s="40"/>
      <c r="L854" s="84"/>
      <c r="M854" s="113"/>
      <c r="N854" s="61"/>
      <c r="O854" s="176"/>
      <c r="P854" s="31"/>
      <c r="Q854" s="31"/>
    </row>
    <row r="855" spans="1:17" ht="14.25" customHeight="1">
      <c r="A855" s="73"/>
      <c r="B855" s="82" t="s">
        <v>667</v>
      </c>
      <c r="C855" s="83">
        <v>809</v>
      </c>
      <c r="D855" s="97">
        <v>161.53</v>
      </c>
      <c r="E855" s="84"/>
      <c r="F855" s="85">
        <v>161.53</v>
      </c>
      <c r="G855" s="85">
        <v>161.53</v>
      </c>
      <c r="H855" s="86">
        <v>41790</v>
      </c>
      <c r="I855" s="87">
        <v>0</v>
      </c>
      <c r="J855" s="101"/>
      <c r="K855" s="101"/>
      <c r="L855" s="97"/>
      <c r="M855" s="117"/>
      <c r="N855" s="88">
        <v>0</v>
      </c>
      <c r="O855" s="88">
        <f>SUM(N855/3.4528)</f>
        <v>0</v>
      </c>
      <c r="P855" s="31"/>
      <c r="Q855" s="31"/>
    </row>
    <row r="856" spans="2:17" ht="14.25" customHeight="1">
      <c r="B856" s="75" t="s">
        <v>354</v>
      </c>
      <c r="C856" s="76">
        <v>601</v>
      </c>
      <c r="D856" s="77">
        <v>102.17</v>
      </c>
      <c r="E856" s="77">
        <v>24</v>
      </c>
      <c r="F856" s="78">
        <v>259.28</v>
      </c>
      <c r="G856" s="78">
        <v>259.28</v>
      </c>
      <c r="H856" s="79">
        <v>41713</v>
      </c>
      <c r="I856" s="80">
        <v>0</v>
      </c>
      <c r="J856" s="78"/>
      <c r="K856" s="78"/>
      <c r="L856" s="78"/>
      <c r="M856" s="105"/>
      <c r="N856" s="81">
        <v>0</v>
      </c>
      <c r="O856" s="81">
        <f>SUM(N856/3.4528)</f>
        <v>0</v>
      </c>
      <c r="P856" s="31"/>
      <c r="Q856" s="31"/>
    </row>
    <row r="857" spans="2:17" ht="14.25" customHeight="1">
      <c r="B857" s="102" t="s">
        <v>355</v>
      </c>
      <c r="C857" s="103">
        <v>783</v>
      </c>
      <c r="D857" s="97">
        <v>133.11</v>
      </c>
      <c r="E857" s="97"/>
      <c r="F857" s="101"/>
      <c r="G857" s="101"/>
      <c r="H857" s="104"/>
      <c r="I857" s="100"/>
      <c r="J857" s="101"/>
      <c r="K857" s="101"/>
      <c r="L857" s="101"/>
      <c r="M857" s="117"/>
      <c r="N857" s="119"/>
      <c r="O857" s="169"/>
      <c r="P857" s="31"/>
      <c r="Q857" s="31"/>
    </row>
    <row r="858" spans="1:17" ht="12">
      <c r="A858" s="73"/>
      <c r="B858" s="75" t="s">
        <v>206</v>
      </c>
      <c r="C858" s="76">
        <v>852</v>
      </c>
      <c r="D858" s="77">
        <v>144.84</v>
      </c>
      <c r="E858" s="77">
        <v>24</v>
      </c>
      <c r="F858" s="78">
        <v>168.84</v>
      </c>
      <c r="G858" s="78">
        <v>168.84</v>
      </c>
      <c r="H858" s="79">
        <v>41713</v>
      </c>
      <c r="I858" s="80">
        <v>0</v>
      </c>
      <c r="J858" s="78"/>
      <c r="K858" s="78">
        <v>102</v>
      </c>
      <c r="L858" s="78"/>
      <c r="M858" s="105"/>
      <c r="N858" s="105">
        <v>0</v>
      </c>
      <c r="O858" s="81">
        <f>SUM(N858/3.4528)</f>
        <v>0</v>
      </c>
      <c r="P858" s="31"/>
      <c r="Q858" s="31"/>
    </row>
    <row r="859" spans="1:17" ht="12">
      <c r="A859" s="73"/>
      <c r="B859" s="102" t="s">
        <v>206</v>
      </c>
      <c r="C859" s="103"/>
      <c r="D859" s="97"/>
      <c r="E859" s="97"/>
      <c r="F859" s="101"/>
      <c r="G859" s="101"/>
      <c r="H859" s="104">
        <v>41713</v>
      </c>
      <c r="I859" s="100"/>
      <c r="J859" s="101"/>
      <c r="K859" s="101">
        <v>-102</v>
      </c>
      <c r="L859" s="101"/>
      <c r="M859" s="117"/>
      <c r="N859" s="117"/>
      <c r="O859" s="169"/>
      <c r="P859" s="31"/>
      <c r="Q859" s="31"/>
    </row>
    <row r="860" spans="1:17" ht="12">
      <c r="A860" s="73"/>
      <c r="B860" s="75" t="s">
        <v>149</v>
      </c>
      <c r="C860" s="76">
        <v>809</v>
      </c>
      <c r="D860" s="77">
        <v>137.53</v>
      </c>
      <c r="E860" s="77">
        <v>24</v>
      </c>
      <c r="F860" s="78">
        <v>161.53</v>
      </c>
      <c r="G860" s="78">
        <v>161.53</v>
      </c>
      <c r="H860" s="79">
        <v>41761</v>
      </c>
      <c r="I860" s="80">
        <v>0</v>
      </c>
      <c r="J860" s="78"/>
      <c r="K860" s="78">
        <v>161.53</v>
      </c>
      <c r="L860" s="78">
        <v>8.72</v>
      </c>
      <c r="M860" s="105"/>
      <c r="N860" s="105">
        <v>0</v>
      </c>
      <c r="O860" s="81">
        <v>0</v>
      </c>
      <c r="P860" s="31"/>
      <c r="Q860" s="31"/>
    </row>
    <row r="861" spans="1:17" ht="12">
      <c r="A861" s="73"/>
      <c r="B861" s="82" t="s">
        <v>149</v>
      </c>
      <c r="C861" s="83"/>
      <c r="D861" s="84"/>
      <c r="E861" s="84"/>
      <c r="F861" s="85"/>
      <c r="G861" s="85"/>
      <c r="H861" s="86">
        <v>41667</v>
      </c>
      <c r="I861" s="87"/>
      <c r="J861" s="85"/>
      <c r="K861" s="85">
        <v>-161.53</v>
      </c>
      <c r="L861" s="85">
        <v>-8.72</v>
      </c>
      <c r="M861" s="113"/>
      <c r="N861" s="113"/>
      <c r="O861" s="88"/>
      <c r="P861" s="31"/>
      <c r="Q861" s="31"/>
    </row>
    <row r="862" spans="2:17" ht="12">
      <c r="B862" s="82" t="s">
        <v>40</v>
      </c>
      <c r="C862" s="83">
        <v>813</v>
      </c>
      <c r="D862" s="84">
        <v>138.21</v>
      </c>
      <c r="E862" s="84">
        <v>24</v>
      </c>
      <c r="F862" s="85">
        <v>162.21</v>
      </c>
      <c r="G862" s="85">
        <v>162.21</v>
      </c>
      <c r="H862" s="86">
        <v>41726</v>
      </c>
      <c r="I862" s="87">
        <v>0</v>
      </c>
      <c r="J862" s="85"/>
      <c r="K862" s="85"/>
      <c r="L862" s="85"/>
      <c r="M862" s="113"/>
      <c r="N862" s="88">
        <v>0</v>
      </c>
      <c r="O862" s="90">
        <f>SUM(N862/3.4528)</f>
        <v>0</v>
      </c>
      <c r="P862" s="31"/>
      <c r="Q862" s="31"/>
    </row>
    <row r="863" spans="1:17" ht="12">
      <c r="A863" s="73"/>
      <c r="B863" s="102" t="s">
        <v>181</v>
      </c>
      <c r="C863" s="103">
        <v>626</v>
      </c>
      <c r="D863" s="97">
        <v>106.42</v>
      </c>
      <c r="E863" s="97">
        <v>24</v>
      </c>
      <c r="F863" s="101">
        <v>130.42</v>
      </c>
      <c r="G863" s="101">
        <v>130.42</v>
      </c>
      <c r="H863" s="104">
        <v>41820</v>
      </c>
      <c r="I863" s="100">
        <v>0</v>
      </c>
      <c r="J863" s="101"/>
      <c r="K863" s="101"/>
      <c r="L863" s="101"/>
      <c r="M863" s="117"/>
      <c r="N863" s="119">
        <v>0</v>
      </c>
      <c r="O863" s="90">
        <f>SUM(N863/3.4528)</f>
        <v>0</v>
      </c>
      <c r="P863" s="31"/>
      <c r="Q863" s="31"/>
    </row>
    <row r="864" spans="2:17" ht="12">
      <c r="B864" s="75" t="s">
        <v>701</v>
      </c>
      <c r="C864" s="76">
        <v>600</v>
      </c>
      <c r="D864" s="77">
        <v>102</v>
      </c>
      <c r="E864" s="77">
        <v>24</v>
      </c>
      <c r="F864" s="78">
        <v>126</v>
      </c>
      <c r="G864" s="78">
        <v>126</v>
      </c>
      <c r="H864" s="79">
        <v>41768</v>
      </c>
      <c r="I864" s="80">
        <v>0</v>
      </c>
      <c r="J864" s="78"/>
      <c r="K864" s="78">
        <v>7.75</v>
      </c>
      <c r="L864" s="78"/>
      <c r="M864" s="105"/>
      <c r="N864" s="105">
        <v>0</v>
      </c>
      <c r="O864" s="81">
        <v>0</v>
      </c>
      <c r="P864" s="31"/>
      <c r="Q864" s="31"/>
    </row>
    <row r="865" spans="2:17" ht="12">
      <c r="B865" s="82" t="s">
        <v>701</v>
      </c>
      <c r="C865" s="83"/>
      <c r="D865" s="84"/>
      <c r="E865" s="84"/>
      <c r="F865" s="85"/>
      <c r="G865" s="85"/>
      <c r="H865" s="86">
        <v>41768</v>
      </c>
      <c r="I865" s="87"/>
      <c r="J865" s="85"/>
      <c r="K865" s="85">
        <v>-7.75</v>
      </c>
      <c r="L865" s="85"/>
      <c r="M865" s="113"/>
      <c r="N865" s="113"/>
      <c r="O865" s="88"/>
      <c r="P865" s="31"/>
      <c r="Q865" s="31"/>
    </row>
    <row r="866" spans="1:17" ht="12">
      <c r="A866" s="73"/>
      <c r="B866" s="41" t="s">
        <v>681</v>
      </c>
      <c r="C866" s="103">
        <v>600</v>
      </c>
      <c r="D866" s="97">
        <v>102</v>
      </c>
      <c r="E866" s="97">
        <v>24</v>
      </c>
      <c r="F866" s="101">
        <v>177</v>
      </c>
      <c r="G866" s="101">
        <v>177</v>
      </c>
      <c r="H866" s="104">
        <v>41745</v>
      </c>
      <c r="I866" s="100">
        <v>0</v>
      </c>
      <c r="J866" s="101"/>
      <c r="K866" s="45">
        <v>32.16</v>
      </c>
      <c r="L866" s="101"/>
      <c r="M866" s="117"/>
      <c r="N866" s="132">
        <v>17.45</v>
      </c>
      <c r="O866" s="126">
        <f>SUM(N866/3.4528)</f>
        <v>5.053869323447636</v>
      </c>
      <c r="P866" s="31"/>
      <c r="Q866" s="31"/>
    </row>
    <row r="867" spans="1:17" ht="12">
      <c r="A867" s="73"/>
      <c r="B867" s="46" t="s">
        <v>682</v>
      </c>
      <c r="C867" s="83">
        <v>300</v>
      </c>
      <c r="D867" s="84">
        <v>51</v>
      </c>
      <c r="E867" s="84"/>
      <c r="F867" s="85"/>
      <c r="G867" s="85"/>
      <c r="H867" s="86">
        <v>41745</v>
      </c>
      <c r="I867" s="87"/>
      <c r="J867" s="85"/>
      <c r="K867" s="40">
        <v>-14.71</v>
      </c>
      <c r="L867" s="85"/>
      <c r="M867" s="113"/>
      <c r="N867" s="68"/>
      <c r="O867" s="167"/>
      <c r="P867" s="31"/>
      <c r="Q867" s="31"/>
    </row>
    <row r="868" spans="2:17" ht="12">
      <c r="B868" s="75" t="s">
        <v>455</v>
      </c>
      <c r="C868" s="76">
        <v>600</v>
      </c>
      <c r="D868" s="77">
        <v>102</v>
      </c>
      <c r="E868" s="77">
        <v>24</v>
      </c>
      <c r="F868" s="78">
        <v>126</v>
      </c>
      <c r="G868" s="78">
        <v>126</v>
      </c>
      <c r="H868" s="79">
        <v>41785</v>
      </c>
      <c r="I868" s="80">
        <v>0</v>
      </c>
      <c r="J868" s="78"/>
      <c r="K868" s="78"/>
      <c r="L868" s="78"/>
      <c r="M868" s="105"/>
      <c r="N868" s="81">
        <v>0</v>
      </c>
      <c r="O868" s="90">
        <f>SUM(N868/3.4528)</f>
        <v>0</v>
      </c>
      <c r="P868" s="31"/>
      <c r="Q868" s="31"/>
    </row>
    <row r="869" spans="1:17" ht="12">
      <c r="A869" s="73"/>
      <c r="B869" s="57" t="s">
        <v>855</v>
      </c>
      <c r="C869" s="76">
        <v>1089</v>
      </c>
      <c r="D869" s="77">
        <v>185.13</v>
      </c>
      <c r="E869" s="77">
        <v>24</v>
      </c>
      <c r="F869" s="78">
        <v>209.13</v>
      </c>
      <c r="G869" s="78">
        <v>232.49</v>
      </c>
      <c r="H869" s="79">
        <v>41752</v>
      </c>
      <c r="I869" s="67">
        <v>-23.36</v>
      </c>
      <c r="J869" s="78"/>
      <c r="K869" s="78"/>
      <c r="L869" s="77">
        <v>0.31</v>
      </c>
      <c r="M869" s="105"/>
      <c r="N869" s="114">
        <v>-23.36</v>
      </c>
      <c r="O869" s="59">
        <f>SUM(N869/3.4528)</f>
        <v>-6.765523632993513</v>
      </c>
      <c r="P869" s="31"/>
      <c r="Q869" s="31"/>
    </row>
    <row r="870" spans="1:17" ht="12">
      <c r="A870" s="73"/>
      <c r="B870" s="60" t="s">
        <v>855</v>
      </c>
      <c r="C870" s="83"/>
      <c r="D870" s="84"/>
      <c r="E870" s="84"/>
      <c r="F870" s="85"/>
      <c r="G870" s="85"/>
      <c r="H870" s="86">
        <v>41752</v>
      </c>
      <c r="I870" s="62"/>
      <c r="J870" s="85"/>
      <c r="K870" s="85"/>
      <c r="L870" s="84">
        <v>-0.31</v>
      </c>
      <c r="M870" s="113"/>
      <c r="N870" s="116"/>
      <c r="O870" s="165"/>
      <c r="P870" s="31"/>
      <c r="Q870" s="31"/>
    </row>
    <row r="871" spans="2:17" ht="12">
      <c r="B871" s="41" t="s">
        <v>575</v>
      </c>
      <c r="C871" s="103">
        <v>640</v>
      </c>
      <c r="D871" s="97">
        <v>108.8</v>
      </c>
      <c r="E871" s="97">
        <v>24</v>
      </c>
      <c r="F871" s="101">
        <v>239.9</v>
      </c>
      <c r="G871" s="101">
        <v>232.98</v>
      </c>
      <c r="H871" s="111">
        <v>41845</v>
      </c>
      <c r="I871" s="101">
        <v>6.92</v>
      </c>
      <c r="J871" s="45">
        <v>1.75</v>
      </c>
      <c r="K871" s="101">
        <v>-6.92</v>
      </c>
      <c r="L871" s="101"/>
      <c r="M871" s="101"/>
      <c r="N871" s="74">
        <v>1.75</v>
      </c>
      <c r="O871" s="126">
        <f>SUM(N871/3.4528)</f>
        <v>0.5068350324374421</v>
      </c>
      <c r="P871" s="31"/>
      <c r="Q871" s="31"/>
    </row>
    <row r="872" spans="2:17" ht="12">
      <c r="B872" s="46" t="s">
        <v>576</v>
      </c>
      <c r="C872" s="83">
        <v>630</v>
      </c>
      <c r="D872" s="84">
        <v>107.1</v>
      </c>
      <c r="E872" s="84"/>
      <c r="F872" s="85"/>
      <c r="G872" s="85"/>
      <c r="H872" s="86" t="s">
        <v>66</v>
      </c>
      <c r="I872" s="87">
        <v>-6.92</v>
      </c>
      <c r="J872" s="47"/>
      <c r="K872" s="85">
        <v>6.92</v>
      </c>
      <c r="L872" s="85"/>
      <c r="M872" s="113"/>
      <c r="N872" s="68"/>
      <c r="O872" s="167"/>
      <c r="P872" s="31"/>
      <c r="Q872" s="31"/>
    </row>
    <row r="873" spans="2:17" ht="12">
      <c r="B873" s="75" t="s">
        <v>414</v>
      </c>
      <c r="C873" s="76">
        <v>890</v>
      </c>
      <c r="D873" s="77">
        <v>151.3</v>
      </c>
      <c r="E873" s="77">
        <v>24</v>
      </c>
      <c r="F873" s="78">
        <v>175.3</v>
      </c>
      <c r="G873" s="78">
        <v>170</v>
      </c>
      <c r="H873" s="79">
        <v>41842</v>
      </c>
      <c r="I873" s="80">
        <v>5.3</v>
      </c>
      <c r="J873" s="78">
        <v>0.95</v>
      </c>
      <c r="K873" s="78">
        <v>-6.25</v>
      </c>
      <c r="L873" s="78"/>
      <c r="M873" s="105"/>
      <c r="N873" s="105">
        <v>0</v>
      </c>
      <c r="O873" s="90">
        <f>SUM(N873/3.4528)</f>
        <v>0</v>
      </c>
      <c r="P873" s="31"/>
      <c r="Q873" s="31"/>
    </row>
    <row r="874" spans="2:17" ht="12">
      <c r="B874" s="57" t="s">
        <v>441</v>
      </c>
      <c r="C874" s="76">
        <v>826</v>
      </c>
      <c r="D874" s="77">
        <v>140.42</v>
      </c>
      <c r="E874" s="77">
        <v>24</v>
      </c>
      <c r="F874" s="78">
        <v>164.42</v>
      </c>
      <c r="G874" s="78">
        <v>150</v>
      </c>
      <c r="H874" s="79">
        <v>41792</v>
      </c>
      <c r="I874" s="80">
        <v>14.42</v>
      </c>
      <c r="J874" s="78"/>
      <c r="K874" s="58">
        <v>-22.39</v>
      </c>
      <c r="L874" s="78"/>
      <c r="M874" s="105"/>
      <c r="N874" s="114">
        <v>-7.97</v>
      </c>
      <c r="O874" s="59">
        <f>SUM(N874/3.4528)</f>
        <v>-2.308271547729379</v>
      </c>
      <c r="P874" s="31"/>
      <c r="Q874" s="31"/>
    </row>
    <row r="875" spans="2:17" ht="12">
      <c r="B875" s="60" t="s">
        <v>441</v>
      </c>
      <c r="C875" s="83"/>
      <c r="D875" s="84"/>
      <c r="E875" s="84"/>
      <c r="F875" s="85"/>
      <c r="G875" s="85"/>
      <c r="H875" s="86" t="s">
        <v>66</v>
      </c>
      <c r="I875" s="87">
        <v>-14.42</v>
      </c>
      <c r="J875" s="85"/>
      <c r="K875" s="47">
        <v>14.42</v>
      </c>
      <c r="L875" s="85"/>
      <c r="M875" s="113"/>
      <c r="N875" s="116"/>
      <c r="O875" s="165"/>
      <c r="P875" s="31"/>
      <c r="Q875" s="31"/>
    </row>
    <row r="876" spans="2:17" ht="12">
      <c r="B876" s="46" t="s">
        <v>931</v>
      </c>
      <c r="C876" s="83">
        <v>905</v>
      </c>
      <c r="D876" s="84">
        <v>153.85</v>
      </c>
      <c r="E876" s="84">
        <v>24</v>
      </c>
      <c r="F876" s="85">
        <v>177.85</v>
      </c>
      <c r="G876" s="85">
        <v>177.85</v>
      </c>
      <c r="H876" s="98">
        <v>41765</v>
      </c>
      <c r="I876" s="85">
        <v>0</v>
      </c>
      <c r="J876" s="85"/>
      <c r="K876" s="85"/>
      <c r="L876" s="85"/>
      <c r="M876" s="47">
        <v>308.6</v>
      </c>
      <c r="N876" s="128">
        <v>308.6</v>
      </c>
      <c r="O876" s="136">
        <f aca="true" t="shared" si="25" ref="O876:O883">SUM(N876/3.4528)</f>
        <v>89.37673772011122</v>
      </c>
      <c r="P876" s="31"/>
      <c r="Q876" s="31"/>
    </row>
    <row r="877" spans="2:17" ht="12">
      <c r="B877" s="91" t="s">
        <v>286</v>
      </c>
      <c r="C877" s="92">
        <v>737</v>
      </c>
      <c r="D877" s="93">
        <v>125.29</v>
      </c>
      <c r="E877" s="93">
        <v>24</v>
      </c>
      <c r="F877" s="94">
        <v>149.29</v>
      </c>
      <c r="G877" s="94">
        <v>149.29</v>
      </c>
      <c r="H877" s="95">
        <v>41809</v>
      </c>
      <c r="I877" s="96">
        <v>0</v>
      </c>
      <c r="J877" s="94"/>
      <c r="K877" s="94"/>
      <c r="L877" s="94"/>
      <c r="M877" s="106"/>
      <c r="N877" s="90">
        <v>0</v>
      </c>
      <c r="O877" s="90">
        <f t="shared" si="25"/>
        <v>0</v>
      </c>
      <c r="P877" s="31"/>
      <c r="Q877" s="31"/>
    </row>
    <row r="878" spans="2:17" ht="12">
      <c r="B878" s="102" t="s">
        <v>929</v>
      </c>
      <c r="C878" s="103">
        <v>685</v>
      </c>
      <c r="D878" s="97">
        <v>116.45</v>
      </c>
      <c r="E878" s="97">
        <v>24</v>
      </c>
      <c r="F878" s="101">
        <v>140.45</v>
      </c>
      <c r="G878" s="101">
        <v>140.45</v>
      </c>
      <c r="H878" s="104">
        <v>41766</v>
      </c>
      <c r="I878" s="100">
        <v>0</v>
      </c>
      <c r="J878" s="101"/>
      <c r="K878" s="101"/>
      <c r="L878" s="101"/>
      <c r="M878" s="117"/>
      <c r="N878" s="119">
        <v>0</v>
      </c>
      <c r="O878" s="90">
        <f t="shared" si="25"/>
        <v>0</v>
      </c>
      <c r="P878" s="31"/>
      <c r="Q878" s="31"/>
    </row>
    <row r="879" spans="2:17" ht="12">
      <c r="B879" s="91" t="s">
        <v>198</v>
      </c>
      <c r="C879" s="92">
        <v>612</v>
      </c>
      <c r="D879" s="93">
        <v>104.04</v>
      </c>
      <c r="E879" s="93">
        <v>24</v>
      </c>
      <c r="F879" s="94">
        <v>128.04</v>
      </c>
      <c r="G879" s="94">
        <v>128.04</v>
      </c>
      <c r="H879" s="95">
        <v>41820</v>
      </c>
      <c r="I879" s="96">
        <v>0</v>
      </c>
      <c r="J879" s="94"/>
      <c r="K879" s="94"/>
      <c r="L879" s="94"/>
      <c r="M879" s="106"/>
      <c r="N879" s="90">
        <v>0</v>
      </c>
      <c r="O879" s="90">
        <f t="shared" si="25"/>
        <v>0</v>
      </c>
      <c r="P879" s="31"/>
      <c r="Q879" s="31"/>
    </row>
    <row r="880" spans="2:17" ht="12">
      <c r="B880" s="46" t="s">
        <v>757</v>
      </c>
      <c r="C880" s="83">
        <v>606</v>
      </c>
      <c r="D880" s="84">
        <v>103.02</v>
      </c>
      <c r="E880" s="84">
        <v>24</v>
      </c>
      <c r="F880" s="85">
        <v>127.02</v>
      </c>
      <c r="G880" s="85">
        <v>106</v>
      </c>
      <c r="H880" s="86">
        <v>41817</v>
      </c>
      <c r="I880" s="130">
        <v>1.02</v>
      </c>
      <c r="J880" s="85"/>
      <c r="K880" s="85"/>
      <c r="L880" s="85"/>
      <c r="M880" s="113"/>
      <c r="N880" s="128">
        <v>1.02</v>
      </c>
      <c r="O880" s="136">
        <f t="shared" si="25"/>
        <v>0.2954124189063948</v>
      </c>
      <c r="P880" s="31"/>
      <c r="Q880" s="31"/>
    </row>
    <row r="881" spans="2:17" ht="12">
      <c r="B881" s="102" t="s">
        <v>736</v>
      </c>
      <c r="C881" s="103">
        <v>557</v>
      </c>
      <c r="D881" s="97">
        <v>94.69</v>
      </c>
      <c r="E881" s="97">
        <v>24</v>
      </c>
      <c r="F881" s="101">
        <v>118.69</v>
      </c>
      <c r="G881" s="101">
        <v>118.69</v>
      </c>
      <c r="H881" s="104">
        <v>41745</v>
      </c>
      <c r="I881" s="87">
        <v>0</v>
      </c>
      <c r="J881" s="85"/>
      <c r="K881" s="85"/>
      <c r="L881" s="85"/>
      <c r="M881" s="113"/>
      <c r="N881" s="88">
        <v>0</v>
      </c>
      <c r="O881" s="90">
        <f t="shared" si="25"/>
        <v>0</v>
      </c>
      <c r="P881" s="31"/>
      <c r="Q881" s="31"/>
    </row>
    <row r="882" spans="2:17" ht="12">
      <c r="B882" s="57" t="s">
        <v>71</v>
      </c>
      <c r="C882" s="76">
        <v>599</v>
      </c>
      <c r="D882" s="77">
        <v>101.83</v>
      </c>
      <c r="E882" s="77">
        <v>24</v>
      </c>
      <c r="F882" s="78">
        <v>125.83</v>
      </c>
      <c r="G882" s="78">
        <v>126</v>
      </c>
      <c r="H882" s="79">
        <v>41696</v>
      </c>
      <c r="I882" s="67">
        <v>-0.17</v>
      </c>
      <c r="J882" s="78"/>
      <c r="K882" s="58">
        <v>-0.2</v>
      </c>
      <c r="L882" s="78"/>
      <c r="M882" s="105"/>
      <c r="N882" s="114">
        <v>-0.37</v>
      </c>
      <c r="O882" s="59">
        <f t="shared" si="25"/>
        <v>-0.10715940685820204</v>
      </c>
      <c r="P882" s="31"/>
      <c r="Q882" s="31"/>
    </row>
    <row r="883" spans="2:17" ht="12">
      <c r="B883" s="75" t="s">
        <v>606</v>
      </c>
      <c r="C883" s="76">
        <v>612</v>
      </c>
      <c r="D883" s="77">
        <v>104.04</v>
      </c>
      <c r="E883" s="77">
        <v>24</v>
      </c>
      <c r="F883" s="78">
        <v>128.04</v>
      </c>
      <c r="G883" s="78">
        <v>128.04</v>
      </c>
      <c r="H883" s="79">
        <v>41963</v>
      </c>
      <c r="I883" s="80">
        <v>0</v>
      </c>
      <c r="J883" s="78">
        <v>5.3</v>
      </c>
      <c r="K883" s="78">
        <v>154.4</v>
      </c>
      <c r="L883" s="78">
        <v>8.33</v>
      </c>
      <c r="M883" s="105"/>
      <c r="N883" s="81">
        <v>0</v>
      </c>
      <c r="O883" s="105">
        <f t="shared" si="25"/>
        <v>0</v>
      </c>
      <c r="P883" s="31"/>
      <c r="Q883" s="31"/>
    </row>
    <row r="884" spans="2:17" ht="12">
      <c r="B884" s="82" t="s">
        <v>606</v>
      </c>
      <c r="C884" s="83"/>
      <c r="D884" s="84"/>
      <c r="E884" s="84"/>
      <c r="F884" s="85"/>
      <c r="G884" s="85"/>
      <c r="H884" s="86">
        <v>41963</v>
      </c>
      <c r="I884" s="87"/>
      <c r="J884" s="85">
        <v>-5.3</v>
      </c>
      <c r="K884" s="85">
        <v>-154.4</v>
      </c>
      <c r="L884" s="85">
        <v>-8.33</v>
      </c>
      <c r="M884" s="113"/>
      <c r="N884" s="88"/>
      <c r="O884" s="113"/>
      <c r="P884" s="31"/>
      <c r="Q884" s="31"/>
    </row>
    <row r="885" spans="2:17" ht="12">
      <c r="B885" s="102" t="s">
        <v>860</v>
      </c>
      <c r="C885" s="103">
        <v>600</v>
      </c>
      <c r="D885" s="97">
        <v>102</v>
      </c>
      <c r="E885" s="97">
        <v>24</v>
      </c>
      <c r="F885" s="101">
        <v>126</v>
      </c>
      <c r="G885" s="101">
        <v>126</v>
      </c>
      <c r="H885" s="104">
        <v>41787</v>
      </c>
      <c r="I885" s="100">
        <v>0</v>
      </c>
      <c r="J885" s="101"/>
      <c r="K885" s="101"/>
      <c r="L885" s="101">
        <v>0.64</v>
      </c>
      <c r="M885" s="117"/>
      <c r="N885" s="117">
        <v>0</v>
      </c>
      <c r="O885" s="119">
        <v>0</v>
      </c>
      <c r="P885" s="31"/>
      <c r="Q885" s="31"/>
    </row>
    <row r="886" spans="2:17" ht="12">
      <c r="B886" s="102" t="s">
        <v>860</v>
      </c>
      <c r="C886" s="103"/>
      <c r="D886" s="97"/>
      <c r="E886" s="97"/>
      <c r="F886" s="101"/>
      <c r="G886" s="101"/>
      <c r="H886" s="104">
        <v>41787</v>
      </c>
      <c r="I886" s="100"/>
      <c r="J886" s="101"/>
      <c r="K886" s="101"/>
      <c r="L886" s="101">
        <v>-0.64</v>
      </c>
      <c r="M886" s="117"/>
      <c r="N886" s="117"/>
      <c r="O886" s="88"/>
      <c r="P886" s="31"/>
      <c r="Q886" s="31"/>
    </row>
    <row r="887" spans="2:17" ht="12">
      <c r="B887" s="75" t="s">
        <v>809</v>
      </c>
      <c r="C887" s="76">
        <v>600</v>
      </c>
      <c r="D887" s="77">
        <v>102</v>
      </c>
      <c r="E887" s="77">
        <v>24</v>
      </c>
      <c r="F887" s="78">
        <v>126</v>
      </c>
      <c r="G887" s="78">
        <v>126</v>
      </c>
      <c r="H887" s="79">
        <v>41819</v>
      </c>
      <c r="I887" s="80">
        <v>0</v>
      </c>
      <c r="J887" s="78"/>
      <c r="K887" s="78"/>
      <c r="L887" s="78">
        <v>0.38</v>
      </c>
      <c r="M887" s="105"/>
      <c r="N887" s="105">
        <v>0</v>
      </c>
      <c r="O887" s="81">
        <v>0</v>
      </c>
      <c r="P887" s="31"/>
      <c r="Q887" s="31"/>
    </row>
    <row r="888" spans="2:17" ht="12">
      <c r="B888" s="82" t="s">
        <v>809</v>
      </c>
      <c r="C888" s="83"/>
      <c r="D888" s="84"/>
      <c r="E888" s="84"/>
      <c r="F888" s="85"/>
      <c r="G888" s="85"/>
      <c r="H888" s="86">
        <v>41819</v>
      </c>
      <c r="I888" s="87"/>
      <c r="J888" s="85"/>
      <c r="K888" s="85"/>
      <c r="L888" s="85">
        <v>-0.38</v>
      </c>
      <c r="M888" s="113"/>
      <c r="N888" s="113"/>
      <c r="O888" s="88"/>
      <c r="P888" s="31"/>
      <c r="Q888" s="31"/>
    </row>
    <row r="889" spans="2:17" ht="12">
      <c r="B889" s="112" t="s">
        <v>312</v>
      </c>
      <c r="C889" s="103">
        <v>600</v>
      </c>
      <c r="D889" s="97">
        <v>102</v>
      </c>
      <c r="E889" s="97">
        <v>24</v>
      </c>
      <c r="F889" s="101">
        <v>126</v>
      </c>
      <c r="G889" s="101">
        <v>126</v>
      </c>
      <c r="H889" s="104">
        <v>41819</v>
      </c>
      <c r="I889" s="100">
        <v>0</v>
      </c>
      <c r="J889" s="101"/>
      <c r="K889" s="36">
        <v>-2</v>
      </c>
      <c r="L889" s="101"/>
      <c r="M889" s="117"/>
      <c r="N889" s="115">
        <v>-2</v>
      </c>
      <c r="O889" s="66">
        <f>SUM(N889/3.4528)</f>
        <v>-0.5792400370713624</v>
      </c>
      <c r="P889" s="31"/>
      <c r="Q889" s="31"/>
    </row>
    <row r="890" spans="2:17" ht="12">
      <c r="B890" s="57" t="s">
        <v>716</v>
      </c>
      <c r="C890" s="76">
        <v>600</v>
      </c>
      <c r="D890" s="77">
        <v>102</v>
      </c>
      <c r="E890" s="77">
        <v>24</v>
      </c>
      <c r="F890" s="78">
        <v>229.87</v>
      </c>
      <c r="G890" s="78">
        <v>228</v>
      </c>
      <c r="H890" s="79">
        <v>41813</v>
      </c>
      <c r="I890" s="80">
        <v>1.87</v>
      </c>
      <c r="J890" s="78"/>
      <c r="K890" s="58">
        <v>-4.3</v>
      </c>
      <c r="L890" s="78"/>
      <c r="M890" s="105"/>
      <c r="N890" s="114">
        <v>-2.43</v>
      </c>
      <c r="O890" s="59">
        <f>SUM(N890/3.4528)</f>
        <v>-0.7037766450417053</v>
      </c>
      <c r="P890" s="31"/>
      <c r="Q890" s="31"/>
    </row>
    <row r="891" spans="2:17" ht="12">
      <c r="B891" s="60" t="s">
        <v>715</v>
      </c>
      <c r="C891" s="83">
        <v>611</v>
      </c>
      <c r="D891" s="84">
        <v>103.87</v>
      </c>
      <c r="E891" s="84"/>
      <c r="F891" s="85"/>
      <c r="G891" s="85"/>
      <c r="H891" s="86" t="s">
        <v>66</v>
      </c>
      <c r="I891" s="100">
        <v>-1.87</v>
      </c>
      <c r="J891" s="101"/>
      <c r="K891" s="45">
        <v>1.87</v>
      </c>
      <c r="L891" s="101"/>
      <c r="M891" s="137"/>
      <c r="N891" s="115"/>
      <c r="O891" s="165"/>
      <c r="P891" s="31"/>
      <c r="Q891" s="31"/>
    </row>
    <row r="892" spans="2:17" ht="12">
      <c r="B892" s="102" t="s">
        <v>432</v>
      </c>
      <c r="C892" s="103">
        <v>600</v>
      </c>
      <c r="D892" s="97">
        <v>102</v>
      </c>
      <c r="E892" s="97">
        <v>24</v>
      </c>
      <c r="F892" s="101">
        <v>126</v>
      </c>
      <c r="G892" s="101">
        <v>126</v>
      </c>
      <c r="H892" s="104">
        <v>41736</v>
      </c>
      <c r="I892" s="80">
        <v>0</v>
      </c>
      <c r="J892" s="78"/>
      <c r="K892" s="78">
        <v>24</v>
      </c>
      <c r="L892" s="78" t="s">
        <v>962</v>
      </c>
      <c r="M892" s="105"/>
      <c r="N892" s="105">
        <v>0</v>
      </c>
      <c r="O892" s="81">
        <v>0</v>
      </c>
      <c r="P892" s="31"/>
      <c r="Q892" s="31"/>
    </row>
    <row r="893" spans="2:17" ht="12">
      <c r="B893" s="102" t="s">
        <v>432</v>
      </c>
      <c r="C893" s="103"/>
      <c r="D893" s="97"/>
      <c r="E893" s="97"/>
      <c r="F893" s="101"/>
      <c r="G893" s="101"/>
      <c r="H893" s="104">
        <v>41736</v>
      </c>
      <c r="I893" s="87"/>
      <c r="J893" s="85"/>
      <c r="K893" s="85">
        <v>-24</v>
      </c>
      <c r="L893" s="85"/>
      <c r="M893" s="113"/>
      <c r="N893" s="113"/>
      <c r="O893" s="88"/>
      <c r="P893" s="31"/>
      <c r="Q893" s="31"/>
    </row>
    <row r="894" spans="2:17" ht="12">
      <c r="B894" s="32" t="s">
        <v>490</v>
      </c>
      <c r="C894" s="76">
        <v>600</v>
      </c>
      <c r="D894" s="77">
        <v>102</v>
      </c>
      <c r="E894" s="77">
        <v>24</v>
      </c>
      <c r="F894" s="78">
        <v>126</v>
      </c>
      <c r="G894" s="78">
        <v>124</v>
      </c>
      <c r="H894" s="79">
        <v>41789</v>
      </c>
      <c r="I894" s="130">
        <v>2</v>
      </c>
      <c r="J894" s="85"/>
      <c r="K894" s="85"/>
      <c r="L894" s="85"/>
      <c r="M894" s="113"/>
      <c r="N894" s="128">
        <v>2</v>
      </c>
      <c r="O894" s="136">
        <f>SUM(N894/3.4528)</f>
        <v>0.5792400370713624</v>
      </c>
      <c r="P894" s="31"/>
      <c r="Q894" s="31"/>
    </row>
    <row r="895" spans="2:17" ht="12">
      <c r="B895" s="75" t="s">
        <v>75</v>
      </c>
      <c r="C895" s="76">
        <v>602</v>
      </c>
      <c r="D895" s="77">
        <v>102.34</v>
      </c>
      <c r="E895" s="77">
        <v>24</v>
      </c>
      <c r="F895" s="78">
        <v>229.19</v>
      </c>
      <c r="G895" s="78">
        <v>229.19</v>
      </c>
      <c r="H895" s="79">
        <v>41799</v>
      </c>
      <c r="I895" s="80">
        <v>0</v>
      </c>
      <c r="J895" s="78"/>
      <c r="K895" s="78">
        <v>0.01</v>
      </c>
      <c r="L895" s="78"/>
      <c r="M895" s="105"/>
      <c r="N895" s="105">
        <v>0</v>
      </c>
      <c r="O895" s="81">
        <v>0</v>
      </c>
      <c r="P895" s="31"/>
      <c r="Q895" s="31"/>
    </row>
    <row r="896" spans="2:17" ht="12">
      <c r="B896" s="82" t="s">
        <v>76</v>
      </c>
      <c r="C896" s="83">
        <v>605</v>
      </c>
      <c r="D896" s="84">
        <v>102.85</v>
      </c>
      <c r="E896" s="84"/>
      <c r="F896" s="85"/>
      <c r="G896" s="85"/>
      <c r="H896" s="144">
        <v>41799</v>
      </c>
      <c r="I896" s="87"/>
      <c r="J896" s="85"/>
      <c r="K896" s="85">
        <v>-0.01</v>
      </c>
      <c r="L896" s="85"/>
      <c r="M896" s="113"/>
      <c r="N896" s="113"/>
      <c r="O896" s="88"/>
      <c r="P896" s="31"/>
      <c r="Q896" s="31"/>
    </row>
    <row r="897" spans="2:17" ht="12">
      <c r="B897" s="41" t="s">
        <v>670</v>
      </c>
      <c r="C897" s="103">
        <v>607</v>
      </c>
      <c r="D897" s="97">
        <v>103.19</v>
      </c>
      <c r="E897" s="97">
        <v>24</v>
      </c>
      <c r="F897" s="101">
        <v>127.19</v>
      </c>
      <c r="G897" s="101">
        <v>127.19</v>
      </c>
      <c r="H897" s="104">
        <v>41781</v>
      </c>
      <c r="I897" s="80">
        <v>0</v>
      </c>
      <c r="J897" s="78"/>
      <c r="K897" s="55">
        <v>24</v>
      </c>
      <c r="L897" s="55" t="s">
        <v>949</v>
      </c>
      <c r="M897" s="105"/>
      <c r="N897" s="126">
        <v>24</v>
      </c>
      <c r="O897" s="136">
        <f>SUM(N897/3.4528)</f>
        <v>6.950880444856349</v>
      </c>
      <c r="P897" s="31"/>
      <c r="Q897" s="31"/>
    </row>
    <row r="898" spans="2:15" ht="12">
      <c r="B898" s="75" t="s">
        <v>519</v>
      </c>
      <c r="C898" s="76">
        <v>609</v>
      </c>
      <c r="D898" s="77">
        <v>103.53</v>
      </c>
      <c r="E898" s="77">
        <v>24</v>
      </c>
      <c r="F898" s="78">
        <v>107.13</v>
      </c>
      <c r="G898" s="78">
        <v>107.13</v>
      </c>
      <c r="H898" s="79">
        <v>41766</v>
      </c>
      <c r="I898" s="80">
        <v>0</v>
      </c>
      <c r="J898" s="78"/>
      <c r="K898" s="78"/>
      <c r="L898" s="78"/>
      <c r="M898" s="105"/>
      <c r="N898" s="81">
        <v>0</v>
      </c>
      <c r="O898" s="81">
        <v>0</v>
      </c>
    </row>
    <row r="899" spans="2:17" ht="12">
      <c r="B899" s="102" t="s">
        <v>519</v>
      </c>
      <c r="C899" s="103">
        <v>480</v>
      </c>
      <c r="D899" s="97">
        <v>81.6</v>
      </c>
      <c r="E899" s="97"/>
      <c r="F899" s="101"/>
      <c r="G899" s="101"/>
      <c r="H899" s="104"/>
      <c r="I899" s="100"/>
      <c r="J899" s="101"/>
      <c r="K899" s="101"/>
      <c r="L899" s="101"/>
      <c r="M899" s="117"/>
      <c r="N899" s="119"/>
      <c r="O899" s="88"/>
      <c r="P899" s="31"/>
      <c r="Q899" s="31"/>
    </row>
    <row r="900" spans="2:17" ht="12">
      <c r="B900" s="75" t="s">
        <v>113</v>
      </c>
      <c r="C900" s="76">
        <v>626</v>
      </c>
      <c r="D900" s="77">
        <v>106.42</v>
      </c>
      <c r="E900" s="77">
        <v>24</v>
      </c>
      <c r="F900" s="78">
        <v>255.37</v>
      </c>
      <c r="G900" s="78">
        <v>255.37</v>
      </c>
      <c r="H900" s="79">
        <v>41773</v>
      </c>
      <c r="I900" s="80">
        <v>0</v>
      </c>
      <c r="J900" s="78"/>
      <c r="K900" s="78"/>
      <c r="L900" s="78"/>
      <c r="M900" s="105"/>
      <c r="N900" s="81">
        <v>0</v>
      </c>
      <c r="O900" s="81">
        <v>0</v>
      </c>
      <c r="P900" s="31"/>
      <c r="Q900" s="31"/>
    </row>
    <row r="901" spans="2:17" ht="12">
      <c r="B901" s="102" t="s">
        <v>112</v>
      </c>
      <c r="C901" s="103">
        <v>735</v>
      </c>
      <c r="D901" s="97">
        <v>124.95</v>
      </c>
      <c r="E901" s="97"/>
      <c r="F901" s="101"/>
      <c r="G901" s="101"/>
      <c r="H901" s="104"/>
      <c r="I901" s="100"/>
      <c r="J901" s="101"/>
      <c r="K901" s="101"/>
      <c r="L901" s="101"/>
      <c r="M901" s="117"/>
      <c r="N901" s="119"/>
      <c r="O901" s="88"/>
      <c r="P901" s="31"/>
      <c r="Q901" s="31"/>
    </row>
    <row r="902" spans="2:17" ht="12">
      <c r="B902" s="75" t="s">
        <v>852</v>
      </c>
      <c r="C902" s="76">
        <v>600</v>
      </c>
      <c r="D902" s="77">
        <v>102</v>
      </c>
      <c r="E902" s="77">
        <v>24</v>
      </c>
      <c r="F902" s="78">
        <v>126</v>
      </c>
      <c r="G902" s="78">
        <v>126</v>
      </c>
      <c r="H902" s="79">
        <v>41736</v>
      </c>
      <c r="I902" s="80">
        <v>0</v>
      </c>
      <c r="J902" s="78"/>
      <c r="K902" s="78">
        <v>24</v>
      </c>
      <c r="L902" s="78" t="s">
        <v>949</v>
      </c>
      <c r="M902" s="105"/>
      <c r="N902" s="105">
        <v>0</v>
      </c>
      <c r="O902" s="81">
        <v>0</v>
      </c>
      <c r="P902" s="31"/>
      <c r="Q902" s="31"/>
    </row>
    <row r="903" spans="2:17" ht="12">
      <c r="B903" s="82" t="s">
        <v>852</v>
      </c>
      <c r="C903" s="83"/>
      <c r="D903" s="84"/>
      <c r="E903" s="84"/>
      <c r="F903" s="85"/>
      <c r="G903" s="85"/>
      <c r="H903" s="86">
        <v>41736</v>
      </c>
      <c r="I903" s="87"/>
      <c r="J903" s="85"/>
      <c r="K903" s="85">
        <v>-24</v>
      </c>
      <c r="L903" s="85"/>
      <c r="M903" s="113"/>
      <c r="N903" s="113"/>
      <c r="O903" s="88"/>
      <c r="P903" s="31"/>
      <c r="Q903" s="31"/>
    </row>
    <row r="904" spans="2:17" ht="12">
      <c r="B904" s="82" t="s">
        <v>846</v>
      </c>
      <c r="C904" s="83">
        <v>613</v>
      </c>
      <c r="D904" s="84">
        <v>104.21</v>
      </c>
      <c r="E904" s="84">
        <v>24</v>
      </c>
      <c r="F904" s="85">
        <v>128.21</v>
      </c>
      <c r="G904" s="85">
        <v>128.21</v>
      </c>
      <c r="H904" s="86">
        <v>41746</v>
      </c>
      <c r="I904" s="87">
        <v>0</v>
      </c>
      <c r="J904" s="85"/>
      <c r="K904" s="85"/>
      <c r="L904" s="85"/>
      <c r="M904" s="113"/>
      <c r="N904" s="88">
        <v>0</v>
      </c>
      <c r="O904" s="90">
        <f>SUM(N904/3.4528)</f>
        <v>0</v>
      </c>
      <c r="P904" s="31"/>
      <c r="Q904" s="31"/>
    </row>
    <row r="905" spans="2:17" ht="12">
      <c r="B905" s="41" t="s">
        <v>176</v>
      </c>
      <c r="C905" s="42">
        <v>593</v>
      </c>
      <c r="D905" s="43">
        <v>100.81</v>
      </c>
      <c r="E905" s="43">
        <v>24</v>
      </c>
      <c r="F905" s="35">
        <v>124.81</v>
      </c>
      <c r="G905" s="35"/>
      <c r="H905" s="63"/>
      <c r="I905" s="45">
        <v>124.81</v>
      </c>
      <c r="J905" s="45">
        <v>6.74</v>
      </c>
      <c r="K905" s="45">
        <v>249.62</v>
      </c>
      <c r="L905" s="45">
        <v>13.48</v>
      </c>
      <c r="M905" s="101"/>
      <c r="N905" s="74">
        <v>394.65</v>
      </c>
      <c r="O905" s="136">
        <f>SUM(N905/3.4528)</f>
        <v>114.29854031510658</v>
      </c>
      <c r="P905" s="31"/>
      <c r="Q905" s="31"/>
    </row>
    <row r="906" spans="2:17" ht="12">
      <c r="B906" s="57" t="s">
        <v>425</v>
      </c>
      <c r="C906" s="76">
        <v>606</v>
      </c>
      <c r="D906" s="77">
        <v>103.02</v>
      </c>
      <c r="E906" s="77">
        <v>24</v>
      </c>
      <c r="F906" s="78">
        <v>127.02</v>
      </c>
      <c r="G906" s="78">
        <v>127.47</v>
      </c>
      <c r="H906" s="79">
        <v>41711</v>
      </c>
      <c r="I906" s="67">
        <v>-0.45</v>
      </c>
      <c r="J906" s="78"/>
      <c r="K906" s="78">
        <v>2.04</v>
      </c>
      <c r="L906" s="78">
        <v>1.49</v>
      </c>
      <c r="M906" s="105"/>
      <c r="N906" s="114">
        <v>-0.45</v>
      </c>
      <c r="O906" s="59">
        <f>SUM(N906/3.4528)</f>
        <v>-0.13032900834105654</v>
      </c>
      <c r="P906" s="31"/>
      <c r="Q906" s="31"/>
    </row>
    <row r="907" spans="2:17" ht="12">
      <c r="B907" s="112" t="s">
        <v>425</v>
      </c>
      <c r="C907" s="103"/>
      <c r="D907" s="97"/>
      <c r="E907" s="97"/>
      <c r="F907" s="101"/>
      <c r="G907" s="101"/>
      <c r="H907" s="104">
        <v>41711</v>
      </c>
      <c r="I907" s="118"/>
      <c r="J907" s="101"/>
      <c r="K907" s="101">
        <v>-2.04</v>
      </c>
      <c r="L907" s="101">
        <v>-1.49</v>
      </c>
      <c r="M907" s="117"/>
      <c r="N907" s="115"/>
      <c r="O907" s="165"/>
      <c r="P907" s="31"/>
      <c r="Q907" s="31"/>
    </row>
    <row r="908" spans="2:17" ht="12">
      <c r="B908" s="57" t="s">
        <v>560</v>
      </c>
      <c r="C908" s="76">
        <v>606</v>
      </c>
      <c r="D908" s="77">
        <v>103.02</v>
      </c>
      <c r="E908" s="77">
        <v>24</v>
      </c>
      <c r="F908" s="78">
        <v>127.02</v>
      </c>
      <c r="G908" s="78">
        <v>126</v>
      </c>
      <c r="H908" s="79">
        <v>41815</v>
      </c>
      <c r="I908" s="80">
        <v>1.02</v>
      </c>
      <c r="J908" s="78"/>
      <c r="K908" s="58">
        <v>-8.78</v>
      </c>
      <c r="L908" s="78"/>
      <c r="M908" s="105"/>
      <c r="N908" s="114">
        <v>-7.76</v>
      </c>
      <c r="O908" s="59">
        <f>SUM(N908/3.4528)</f>
        <v>-2.247451343836886</v>
      </c>
      <c r="P908" s="31"/>
      <c r="Q908" s="31"/>
    </row>
    <row r="909" spans="2:17" ht="12">
      <c r="B909" s="60" t="s">
        <v>560</v>
      </c>
      <c r="C909" s="83"/>
      <c r="D909" s="84"/>
      <c r="E909" s="84"/>
      <c r="F909" s="85"/>
      <c r="G909" s="85"/>
      <c r="H909" s="86" t="s">
        <v>66</v>
      </c>
      <c r="I909" s="87">
        <v>-1.02</v>
      </c>
      <c r="J909" s="85"/>
      <c r="K909" s="47">
        <v>1.02</v>
      </c>
      <c r="L909" s="85"/>
      <c r="M909" s="113"/>
      <c r="N909" s="116"/>
      <c r="O909" s="165"/>
      <c r="P909" s="31"/>
      <c r="Q909" s="31"/>
    </row>
    <row r="910" spans="2:17" ht="12">
      <c r="B910" s="102" t="s">
        <v>899</v>
      </c>
      <c r="C910" s="103">
        <v>610</v>
      </c>
      <c r="D910" s="97">
        <v>103.7</v>
      </c>
      <c r="E910" s="97">
        <v>24</v>
      </c>
      <c r="F910" s="101">
        <v>127.7</v>
      </c>
      <c r="G910" s="101">
        <v>127.7</v>
      </c>
      <c r="H910" s="111">
        <v>41813</v>
      </c>
      <c r="I910" s="101">
        <v>0</v>
      </c>
      <c r="J910" s="101"/>
      <c r="K910" s="101"/>
      <c r="L910" s="101"/>
      <c r="M910" s="101"/>
      <c r="N910" s="88">
        <v>0</v>
      </c>
      <c r="O910" s="90">
        <f>SUM(N910/3.4528)</f>
        <v>0</v>
      </c>
      <c r="P910" s="31"/>
      <c r="Q910" s="31"/>
    </row>
    <row r="911" spans="2:17" ht="12">
      <c r="B911" s="32" t="s">
        <v>36</v>
      </c>
      <c r="C911" s="27">
        <v>600</v>
      </c>
      <c r="D911" s="28">
        <v>102</v>
      </c>
      <c r="E911" s="28">
        <v>24</v>
      </c>
      <c r="F911" s="29">
        <v>24</v>
      </c>
      <c r="G911" s="29"/>
      <c r="H911" s="30"/>
      <c r="I911" s="127">
        <v>24</v>
      </c>
      <c r="J911" s="55">
        <v>1.3</v>
      </c>
      <c r="K911" s="78">
        <v>126</v>
      </c>
      <c r="L911" s="78">
        <v>6.8</v>
      </c>
      <c r="M911" s="105"/>
      <c r="N911" s="69">
        <v>25.3</v>
      </c>
      <c r="O911" s="126">
        <f>SUM(N911/3.4528)</f>
        <v>7.327386468952734</v>
      </c>
      <c r="P911" s="31"/>
      <c r="Q911" s="31"/>
    </row>
    <row r="912" spans="2:17" ht="12">
      <c r="B912" s="46" t="s">
        <v>36</v>
      </c>
      <c r="C912" s="37"/>
      <c r="D912" s="38"/>
      <c r="E912" s="38"/>
      <c r="F912" s="39"/>
      <c r="G912" s="39"/>
      <c r="H912" s="86">
        <v>41689</v>
      </c>
      <c r="I912" s="130"/>
      <c r="J912" s="47"/>
      <c r="K912" s="85">
        <v>-126</v>
      </c>
      <c r="L912" s="85">
        <v>-6.8</v>
      </c>
      <c r="M912" s="113"/>
      <c r="N912" s="68"/>
      <c r="O912" s="167"/>
      <c r="P912" s="31"/>
      <c r="Q912" s="31"/>
    </row>
    <row r="913" spans="2:17" ht="12">
      <c r="B913" s="102" t="s">
        <v>196</v>
      </c>
      <c r="C913" s="103">
        <v>600</v>
      </c>
      <c r="D913" s="97">
        <v>102</v>
      </c>
      <c r="E913" s="97">
        <v>24</v>
      </c>
      <c r="F913" s="101">
        <v>126</v>
      </c>
      <c r="G913" s="101">
        <v>126</v>
      </c>
      <c r="H913" s="104">
        <v>41775</v>
      </c>
      <c r="I913" s="100">
        <v>0</v>
      </c>
      <c r="J913" s="101"/>
      <c r="K913" s="101"/>
      <c r="L913" s="101"/>
      <c r="M913" s="117"/>
      <c r="N913" s="117">
        <v>0</v>
      </c>
      <c r="O913" s="90">
        <f>SUM(N913/3.4528)</f>
        <v>0</v>
      </c>
      <c r="P913" s="31"/>
      <c r="Q913" s="31"/>
    </row>
    <row r="914" spans="2:17" ht="12">
      <c r="B914" s="75" t="s">
        <v>371</v>
      </c>
      <c r="C914" s="76">
        <v>600</v>
      </c>
      <c r="D914" s="77">
        <v>102</v>
      </c>
      <c r="E914" s="77">
        <v>24</v>
      </c>
      <c r="F914" s="78">
        <v>126</v>
      </c>
      <c r="G914" s="78">
        <v>108</v>
      </c>
      <c r="H914" s="79">
        <v>41737</v>
      </c>
      <c r="I914" s="80">
        <v>18</v>
      </c>
      <c r="J914" s="78"/>
      <c r="K914" s="78">
        <v>-18</v>
      </c>
      <c r="L914" s="78"/>
      <c r="M914" s="105"/>
      <c r="N914" s="105">
        <v>0</v>
      </c>
      <c r="O914" s="81">
        <v>0</v>
      </c>
      <c r="P914" s="31"/>
      <c r="Q914" s="31"/>
    </row>
    <row r="915" spans="2:17" ht="12">
      <c r="B915" s="82" t="s">
        <v>371</v>
      </c>
      <c r="C915" s="83"/>
      <c r="D915" s="84"/>
      <c r="E915" s="84"/>
      <c r="F915" s="85"/>
      <c r="G915" s="85"/>
      <c r="H915" s="86" t="s">
        <v>66</v>
      </c>
      <c r="I915" s="87">
        <v>-18</v>
      </c>
      <c r="J915" s="85"/>
      <c r="K915" s="85">
        <v>18</v>
      </c>
      <c r="L915" s="85"/>
      <c r="M915" s="113"/>
      <c r="N915" s="113"/>
      <c r="O915" s="88"/>
      <c r="P915" s="31"/>
      <c r="Q915" s="31"/>
    </row>
    <row r="916" spans="2:17" ht="12">
      <c r="B916" s="102" t="s">
        <v>798</v>
      </c>
      <c r="C916" s="103">
        <v>603</v>
      </c>
      <c r="D916" s="97">
        <v>102.51</v>
      </c>
      <c r="E916" s="97">
        <v>24</v>
      </c>
      <c r="F916" s="101">
        <v>24.51</v>
      </c>
      <c r="G916" s="101">
        <v>24.51</v>
      </c>
      <c r="H916" s="104">
        <v>41766</v>
      </c>
      <c r="I916" s="100">
        <v>0</v>
      </c>
      <c r="J916" s="101"/>
      <c r="K916" s="101"/>
      <c r="L916" s="101"/>
      <c r="M916" s="117"/>
      <c r="N916" s="119">
        <v>0</v>
      </c>
      <c r="O916" s="90">
        <f>SUM(N916/3.4528)</f>
        <v>0</v>
      </c>
      <c r="P916" s="31"/>
      <c r="Q916" s="31"/>
    </row>
    <row r="917" spans="2:17" ht="12">
      <c r="B917" s="32" t="s">
        <v>539</v>
      </c>
      <c r="C917" s="27">
        <v>747</v>
      </c>
      <c r="D917" s="28">
        <v>126.99</v>
      </c>
      <c r="E917" s="28">
        <v>24</v>
      </c>
      <c r="F917" s="29">
        <v>150.99</v>
      </c>
      <c r="G917" s="29"/>
      <c r="H917" s="30"/>
      <c r="I917" s="127">
        <f>SUM(F917-G917)</f>
        <v>150.99</v>
      </c>
      <c r="J917" s="55">
        <v>8.15</v>
      </c>
      <c r="K917" s="78">
        <v>287.04</v>
      </c>
      <c r="L917" s="78">
        <v>55</v>
      </c>
      <c r="M917" s="105"/>
      <c r="N917" s="69">
        <v>159.14</v>
      </c>
      <c r="O917" s="126">
        <f>SUM(N917/3.4528)</f>
        <v>46.0901297497683</v>
      </c>
      <c r="P917" s="31"/>
      <c r="Q917" s="31"/>
    </row>
    <row r="918" spans="2:17" ht="12">
      <c r="B918" s="46" t="s">
        <v>539</v>
      </c>
      <c r="C918" s="37"/>
      <c r="D918" s="38"/>
      <c r="E918" s="38"/>
      <c r="F918" s="39"/>
      <c r="G918" s="39"/>
      <c r="H918" s="86">
        <v>41652</v>
      </c>
      <c r="I918" s="130"/>
      <c r="J918" s="47"/>
      <c r="K918" s="85">
        <v>-287.04</v>
      </c>
      <c r="L918" s="85">
        <v>-55</v>
      </c>
      <c r="M918" s="113"/>
      <c r="N918" s="68"/>
      <c r="O918" s="167"/>
      <c r="P918" s="31"/>
      <c r="Q918" s="31"/>
    </row>
    <row r="919" spans="2:17" ht="12">
      <c r="B919" s="102" t="s">
        <v>21</v>
      </c>
      <c r="C919" s="103">
        <v>600</v>
      </c>
      <c r="D919" s="97">
        <v>102</v>
      </c>
      <c r="E919" s="97">
        <v>24</v>
      </c>
      <c r="F919" s="101">
        <v>126</v>
      </c>
      <c r="G919" s="101">
        <v>126</v>
      </c>
      <c r="H919" s="104">
        <v>41713</v>
      </c>
      <c r="I919" s="100">
        <v>0</v>
      </c>
      <c r="J919" s="101"/>
      <c r="K919" s="101"/>
      <c r="L919" s="101"/>
      <c r="M919" s="117"/>
      <c r="N919" s="119">
        <v>0</v>
      </c>
      <c r="O919" s="90">
        <f>SUM(N919/3.4528)</f>
        <v>0</v>
      </c>
      <c r="P919" s="31"/>
      <c r="Q919" s="31"/>
    </row>
    <row r="920" spans="2:17" ht="12">
      <c r="B920" s="32" t="s">
        <v>470</v>
      </c>
      <c r="C920" s="27">
        <v>598</v>
      </c>
      <c r="D920" s="28">
        <v>101.66</v>
      </c>
      <c r="E920" s="28">
        <v>24</v>
      </c>
      <c r="F920" s="29">
        <v>125.66</v>
      </c>
      <c r="G920" s="29"/>
      <c r="H920" s="30"/>
      <c r="I920" s="127">
        <v>125.66</v>
      </c>
      <c r="J920" s="55">
        <v>6.79</v>
      </c>
      <c r="K920" s="78">
        <v>125.66</v>
      </c>
      <c r="L920" s="78">
        <v>7.93</v>
      </c>
      <c r="M920" s="105"/>
      <c r="N920" s="69">
        <v>132.45</v>
      </c>
      <c r="O920" s="126">
        <f>SUM(N920/3.4528)</f>
        <v>38.360171455050974</v>
      </c>
      <c r="P920" s="31"/>
      <c r="Q920" s="31"/>
    </row>
    <row r="921" spans="2:17" ht="12">
      <c r="B921" s="46" t="s">
        <v>470</v>
      </c>
      <c r="C921" s="37"/>
      <c r="D921" s="38"/>
      <c r="E921" s="38"/>
      <c r="F921" s="39"/>
      <c r="G921" s="39"/>
      <c r="H921" s="86">
        <v>41691</v>
      </c>
      <c r="I921" s="130"/>
      <c r="J921" s="47"/>
      <c r="K921" s="85">
        <v>-125.66</v>
      </c>
      <c r="L921" s="85">
        <v>-7.93</v>
      </c>
      <c r="M921" s="113"/>
      <c r="N921" s="68"/>
      <c r="O921" s="167"/>
      <c r="P921" s="31"/>
      <c r="Q921" s="31"/>
    </row>
    <row r="922" spans="2:17" ht="12">
      <c r="B922" s="41" t="s">
        <v>326</v>
      </c>
      <c r="C922" s="103">
        <v>598</v>
      </c>
      <c r="D922" s="97">
        <v>101.66</v>
      </c>
      <c r="E922" s="97">
        <v>24</v>
      </c>
      <c r="F922" s="101">
        <v>125.66</v>
      </c>
      <c r="G922" s="101">
        <v>125.43</v>
      </c>
      <c r="H922" s="104">
        <v>41829</v>
      </c>
      <c r="I922" s="100">
        <v>0.23</v>
      </c>
      <c r="J922" s="45">
        <v>0.34</v>
      </c>
      <c r="K922" s="101">
        <v>-0.23</v>
      </c>
      <c r="L922" s="101"/>
      <c r="M922" s="117"/>
      <c r="N922" s="132">
        <v>0.34</v>
      </c>
      <c r="O922" s="126">
        <f>SUM(N922/3.4528)</f>
        <v>0.09847080630213162</v>
      </c>
      <c r="P922" s="31"/>
      <c r="Q922" s="31"/>
    </row>
    <row r="923" spans="2:17" ht="12">
      <c r="B923" s="41" t="s">
        <v>326</v>
      </c>
      <c r="C923" s="103"/>
      <c r="D923" s="97"/>
      <c r="E923" s="97"/>
      <c r="F923" s="101"/>
      <c r="G923" s="101"/>
      <c r="H923" s="104" t="s">
        <v>66</v>
      </c>
      <c r="I923" s="100">
        <v>-0.23</v>
      </c>
      <c r="J923" s="45"/>
      <c r="K923" s="101">
        <v>0.23</v>
      </c>
      <c r="L923" s="101"/>
      <c r="M923" s="117"/>
      <c r="N923" s="132"/>
      <c r="O923" s="167"/>
      <c r="P923" s="31"/>
      <c r="Q923" s="31"/>
    </row>
    <row r="924" spans="2:17" ht="12">
      <c r="B924" s="32" t="s">
        <v>835</v>
      </c>
      <c r="C924" s="27">
        <v>609</v>
      </c>
      <c r="D924" s="28">
        <v>103.53</v>
      </c>
      <c r="E924" s="28">
        <v>24</v>
      </c>
      <c r="F924" s="29">
        <v>127.53</v>
      </c>
      <c r="G924" s="29"/>
      <c r="H924" s="30"/>
      <c r="I924" s="127">
        <v>127.53</v>
      </c>
      <c r="J924" s="55">
        <v>6.89</v>
      </c>
      <c r="K924" s="78">
        <v>127.53</v>
      </c>
      <c r="L924" s="78">
        <v>6.89</v>
      </c>
      <c r="M924" s="105"/>
      <c r="N924" s="69">
        <v>134.42</v>
      </c>
      <c r="O924" s="126">
        <f>SUM(N924/3.4528)</f>
        <v>38.93072289156626</v>
      </c>
      <c r="P924" s="31"/>
      <c r="Q924" s="31"/>
    </row>
    <row r="925" spans="2:17" ht="12">
      <c r="B925" s="46" t="s">
        <v>835</v>
      </c>
      <c r="C925" s="37"/>
      <c r="D925" s="38"/>
      <c r="E925" s="38"/>
      <c r="F925" s="39"/>
      <c r="G925" s="39"/>
      <c r="H925" s="86">
        <v>41687</v>
      </c>
      <c r="I925" s="130"/>
      <c r="J925" s="47"/>
      <c r="K925" s="85">
        <v>-127.53</v>
      </c>
      <c r="L925" s="85">
        <v>-6.89</v>
      </c>
      <c r="M925" s="113"/>
      <c r="N925" s="68"/>
      <c r="O925" s="167"/>
      <c r="P925" s="31"/>
      <c r="Q925" s="31"/>
    </row>
    <row r="926" spans="2:17" ht="12">
      <c r="B926" s="102" t="s">
        <v>834</v>
      </c>
      <c r="C926" s="103">
        <v>619</v>
      </c>
      <c r="D926" s="97">
        <v>105.23</v>
      </c>
      <c r="E926" s="97">
        <v>24</v>
      </c>
      <c r="F926" s="101">
        <v>129.23</v>
      </c>
      <c r="G926" s="101">
        <v>129.23</v>
      </c>
      <c r="H926" s="104">
        <v>41820</v>
      </c>
      <c r="I926" s="80">
        <v>0</v>
      </c>
      <c r="J926" s="78"/>
      <c r="K926" s="78"/>
      <c r="L926" s="78"/>
      <c r="M926" s="105"/>
      <c r="N926" s="81">
        <v>0</v>
      </c>
      <c r="O926" s="90">
        <f>SUM(N926/3.4528)</f>
        <v>0</v>
      </c>
      <c r="P926" s="31"/>
      <c r="Q926" s="31"/>
    </row>
    <row r="927" spans="2:17" ht="12">
      <c r="B927" s="75" t="s">
        <v>730</v>
      </c>
      <c r="C927" s="76">
        <v>604</v>
      </c>
      <c r="D927" s="77">
        <v>102.68</v>
      </c>
      <c r="E927" s="77">
        <v>24</v>
      </c>
      <c r="F927" s="78">
        <v>228.68</v>
      </c>
      <c r="G927" s="78">
        <v>228.68</v>
      </c>
      <c r="H927" s="79">
        <v>41694</v>
      </c>
      <c r="I927" s="80">
        <v>0</v>
      </c>
      <c r="J927" s="78"/>
      <c r="K927" s="78"/>
      <c r="L927" s="78"/>
      <c r="M927" s="105"/>
      <c r="N927" s="81">
        <v>0</v>
      </c>
      <c r="O927" s="81">
        <v>0</v>
      </c>
      <c r="P927" s="44"/>
      <c r="Q927" s="31"/>
    </row>
    <row r="928" spans="2:17" ht="12">
      <c r="B928" s="82" t="s">
        <v>729</v>
      </c>
      <c r="C928" s="83">
        <v>600</v>
      </c>
      <c r="D928" s="84">
        <v>102</v>
      </c>
      <c r="E928" s="84"/>
      <c r="F928" s="85"/>
      <c r="G928" s="85"/>
      <c r="H928" s="86"/>
      <c r="I928" s="87"/>
      <c r="J928" s="85"/>
      <c r="K928" s="85"/>
      <c r="L928" s="85"/>
      <c r="M928" s="113"/>
      <c r="N928" s="88"/>
      <c r="O928" s="88"/>
      <c r="P928" s="31"/>
      <c r="Q928" s="31"/>
    </row>
    <row r="929" spans="2:17" ht="12">
      <c r="B929" s="91" t="s">
        <v>254</v>
      </c>
      <c r="C929" s="92">
        <v>600</v>
      </c>
      <c r="D929" s="93">
        <v>102</v>
      </c>
      <c r="E929" s="93">
        <v>24</v>
      </c>
      <c r="F929" s="94">
        <v>126</v>
      </c>
      <c r="G929" s="94">
        <v>126</v>
      </c>
      <c r="H929" s="95">
        <v>41754</v>
      </c>
      <c r="I929" s="96">
        <v>0</v>
      </c>
      <c r="J929" s="94"/>
      <c r="K929" s="94"/>
      <c r="L929" s="94"/>
      <c r="M929" s="106"/>
      <c r="N929" s="90">
        <v>0</v>
      </c>
      <c r="O929" s="90">
        <f aca="true" t="shared" si="26" ref="O929:O934">SUM(N929/3.4528)</f>
        <v>0</v>
      </c>
      <c r="P929" s="31"/>
      <c r="Q929" s="31"/>
    </row>
    <row r="930" spans="2:17" ht="12">
      <c r="B930" s="102" t="s">
        <v>197</v>
      </c>
      <c r="C930" s="103">
        <v>600</v>
      </c>
      <c r="D930" s="97">
        <v>102</v>
      </c>
      <c r="E930" s="97">
        <v>24</v>
      </c>
      <c r="F930" s="101">
        <v>126</v>
      </c>
      <c r="G930" s="101">
        <v>126</v>
      </c>
      <c r="H930" s="104">
        <v>41775</v>
      </c>
      <c r="I930" s="100">
        <v>0</v>
      </c>
      <c r="J930" s="101"/>
      <c r="K930" s="101"/>
      <c r="L930" s="101"/>
      <c r="M930" s="117"/>
      <c r="N930" s="119">
        <v>0</v>
      </c>
      <c r="O930" s="90">
        <f t="shared" si="26"/>
        <v>0</v>
      </c>
      <c r="P930" s="31"/>
      <c r="Q930" s="31"/>
    </row>
    <row r="931" spans="2:17" ht="12">
      <c r="B931" s="54" t="s">
        <v>220</v>
      </c>
      <c r="C931" s="92">
        <v>606</v>
      </c>
      <c r="D931" s="93">
        <v>103.02</v>
      </c>
      <c r="E931" s="93">
        <v>24</v>
      </c>
      <c r="F931" s="94">
        <v>127.02</v>
      </c>
      <c r="G931" s="94">
        <v>127.02</v>
      </c>
      <c r="H931" s="95">
        <v>41834</v>
      </c>
      <c r="I931" s="96">
        <v>0</v>
      </c>
      <c r="J931" s="33">
        <v>0.53</v>
      </c>
      <c r="K931" s="94"/>
      <c r="L931" s="94"/>
      <c r="M931" s="106"/>
      <c r="N931" s="136">
        <v>0.53</v>
      </c>
      <c r="O931" s="136">
        <f t="shared" si="26"/>
        <v>0.15349860982391103</v>
      </c>
      <c r="P931" s="31"/>
      <c r="Q931" s="31"/>
    </row>
    <row r="932" spans="2:17" ht="12">
      <c r="B932" s="112" t="s">
        <v>177</v>
      </c>
      <c r="C932" s="103">
        <v>730</v>
      </c>
      <c r="D932" s="97">
        <v>124.1</v>
      </c>
      <c r="E932" s="97">
        <v>24</v>
      </c>
      <c r="F932" s="101">
        <v>148.1</v>
      </c>
      <c r="G932" s="101">
        <v>148.1</v>
      </c>
      <c r="H932" s="104">
        <v>41806</v>
      </c>
      <c r="I932" s="100">
        <v>0</v>
      </c>
      <c r="J932" s="101"/>
      <c r="K932" s="36">
        <v>-1.49</v>
      </c>
      <c r="L932" s="101"/>
      <c r="M932" s="117"/>
      <c r="N932" s="123">
        <v>-1.49</v>
      </c>
      <c r="O932" s="66">
        <f t="shared" si="26"/>
        <v>-0.431533827618165</v>
      </c>
      <c r="P932" s="31"/>
      <c r="Q932" s="31"/>
    </row>
    <row r="933" spans="2:17" ht="12">
      <c r="B933" s="54" t="s">
        <v>394</v>
      </c>
      <c r="C933" s="92">
        <v>600</v>
      </c>
      <c r="D933" s="93">
        <v>102</v>
      </c>
      <c r="E933" s="93">
        <v>24</v>
      </c>
      <c r="F933" s="94">
        <v>126</v>
      </c>
      <c r="G933" s="94">
        <v>126</v>
      </c>
      <c r="H933" s="95">
        <v>41831</v>
      </c>
      <c r="I933" s="96">
        <v>0</v>
      </c>
      <c r="J933" s="33">
        <v>0.42</v>
      </c>
      <c r="K933" s="94"/>
      <c r="L933" s="94"/>
      <c r="M933" s="106"/>
      <c r="N933" s="136">
        <v>0.42</v>
      </c>
      <c r="O933" s="136">
        <f t="shared" si="26"/>
        <v>0.1216404077849861</v>
      </c>
      <c r="P933" s="31"/>
      <c r="Q933" s="31"/>
    </row>
    <row r="934" spans="2:17" ht="12">
      <c r="B934" s="41" t="s">
        <v>256</v>
      </c>
      <c r="C934" s="42">
        <v>600</v>
      </c>
      <c r="D934" s="43">
        <v>102</v>
      </c>
      <c r="E934" s="43">
        <v>24</v>
      </c>
      <c r="F934" s="35">
        <v>126</v>
      </c>
      <c r="G934" s="35"/>
      <c r="H934" s="63"/>
      <c r="I934" s="131">
        <v>126</v>
      </c>
      <c r="J934" s="45">
        <v>6.8</v>
      </c>
      <c r="K934" s="45">
        <v>126</v>
      </c>
      <c r="L934" s="45">
        <v>6.8</v>
      </c>
      <c r="M934" s="101"/>
      <c r="N934" s="74">
        <v>265.6</v>
      </c>
      <c r="O934" s="126">
        <f t="shared" si="26"/>
        <v>76.92307692307693</v>
      </c>
      <c r="P934" s="31"/>
      <c r="Q934" s="31"/>
    </row>
    <row r="935" spans="2:17" ht="12">
      <c r="B935" s="57" t="s">
        <v>571</v>
      </c>
      <c r="C935" s="76">
        <v>600</v>
      </c>
      <c r="D935" s="77">
        <v>102</v>
      </c>
      <c r="E935" s="77">
        <v>24</v>
      </c>
      <c r="F935" s="78">
        <v>126</v>
      </c>
      <c r="G935" s="78">
        <v>126</v>
      </c>
      <c r="H935" s="79">
        <v>41667</v>
      </c>
      <c r="I935" s="80">
        <v>0</v>
      </c>
      <c r="J935" s="78"/>
      <c r="K935" s="58">
        <v>-758.2</v>
      </c>
      <c r="L935" s="78"/>
      <c r="M935" s="105"/>
      <c r="N935" s="59">
        <v>-2144.2</v>
      </c>
      <c r="O935" s="114">
        <f>SUM(N935/3.4528)</f>
        <v>-621.0032437442076</v>
      </c>
      <c r="P935" s="31"/>
      <c r="Q935" s="31"/>
    </row>
    <row r="936" spans="2:17" ht="12">
      <c r="B936" s="112" t="s">
        <v>571</v>
      </c>
      <c r="C936" s="103"/>
      <c r="D936" s="97"/>
      <c r="E936" s="97"/>
      <c r="F936" s="101"/>
      <c r="G936" s="101"/>
      <c r="H936" s="104">
        <v>41698</v>
      </c>
      <c r="I936" s="100"/>
      <c r="J936" s="101"/>
      <c r="K936" s="36">
        <v>-126</v>
      </c>
      <c r="L936" s="101"/>
      <c r="M936" s="117"/>
      <c r="N936" s="123"/>
      <c r="O936" s="175"/>
      <c r="P936" s="31"/>
      <c r="Q936" s="31"/>
    </row>
    <row r="937" spans="2:17" ht="12">
      <c r="B937" s="112" t="s">
        <v>571</v>
      </c>
      <c r="C937" s="103"/>
      <c r="D937" s="97"/>
      <c r="E937" s="97"/>
      <c r="F937" s="101"/>
      <c r="G937" s="101"/>
      <c r="H937" s="104">
        <v>41726</v>
      </c>
      <c r="I937" s="100"/>
      <c r="J937" s="101"/>
      <c r="K937" s="36">
        <v>-126</v>
      </c>
      <c r="L937" s="101"/>
      <c r="M937" s="117"/>
      <c r="N937" s="123"/>
      <c r="O937" s="175"/>
      <c r="P937" s="31"/>
      <c r="Q937" s="31"/>
    </row>
    <row r="938" spans="2:17" ht="12">
      <c r="B938" s="112" t="s">
        <v>571</v>
      </c>
      <c r="C938" s="103"/>
      <c r="D938" s="97"/>
      <c r="E938" s="97"/>
      <c r="F938" s="101"/>
      <c r="G938" s="101"/>
      <c r="H938" s="104">
        <v>41757</v>
      </c>
      <c r="I938" s="100"/>
      <c r="J938" s="101"/>
      <c r="K938" s="36">
        <v>-126</v>
      </c>
      <c r="L938" s="101"/>
      <c r="M938" s="117"/>
      <c r="N938" s="123"/>
      <c r="O938" s="175"/>
      <c r="P938" s="31"/>
      <c r="Q938" s="31"/>
    </row>
    <row r="939" spans="2:17" ht="12">
      <c r="B939" s="112" t="s">
        <v>571</v>
      </c>
      <c r="C939" s="103"/>
      <c r="D939" s="97"/>
      <c r="E939" s="97"/>
      <c r="F939" s="101"/>
      <c r="G939" s="101"/>
      <c r="H939" s="104">
        <v>41787</v>
      </c>
      <c r="I939" s="100"/>
      <c r="J939" s="101"/>
      <c r="K939" s="36">
        <v>-126</v>
      </c>
      <c r="L939" s="101"/>
      <c r="M939" s="117"/>
      <c r="N939" s="123"/>
      <c r="O939" s="175"/>
      <c r="P939" s="31"/>
      <c r="Q939" s="31"/>
    </row>
    <row r="940" spans="2:17" ht="12">
      <c r="B940" s="112" t="s">
        <v>571</v>
      </c>
      <c r="C940" s="103"/>
      <c r="D940" s="97"/>
      <c r="E940" s="97"/>
      <c r="F940" s="101"/>
      <c r="G940" s="101"/>
      <c r="H940" s="104">
        <v>41820</v>
      </c>
      <c r="I940" s="100"/>
      <c r="J940" s="101"/>
      <c r="K940" s="36">
        <v>-126</v>
      </c>
      <c r="L940" s="101"/>
      <c r="M940" s="117"/>
      <c r="N940" s="123"/>
      <c r="O940" s="175"/>
      <c r="P940" s="31"/>
      <c r="Q940" s="31"/>
    </row>
    <row r="941" spans="2:17" ht="12">
      <c r="B941" s="112" t="s">
        <v>571</v>
      </c>
      <c r="C941" s="103"/>
      <c r="D941" s="97"/>
      <c r="E941" s="97"/>
      <c r="F941" s="101"/>
      <c r="G941" s="101"/>
      <c r="H941" s="104">
        <v>41848</v>
      </c>
      <c r="I941" s="100"/>
      <c r="J941" s="101"/>
      <c r="K941" s="36">
        <v>-126</v>
      </c>
      <c r="L941" s="101"/>
      <c r="M941" s="117"/>
      <c r="N941" s="123"/>
      <c r="O941" s="175"/>
      <c r="P941" s="31"/>
      <c r="Q941" s="31"/>
    </row>
    <row r="942" spans="2:17" ht="12">
      <c r="B942" s="112" t="s">
        <v>571</v>
      </c>
      <c r="C942" s="103"/>
      <c r="D942" s="97"/>
      <c r="E942" s="97"/>
      <c r="F942" s="101"/>
      <c r="G942" s="101"/>
      <c r="H942" s="104">
        <v>41879</v>
      </c>
      <c r="I942" s="100"/>
      <c r="J942" s="101"/>
      <c r="K942" s="36">
        <v>-126</v>
      </c>
      <c r="L942" s="101"/>
      <c r="M942" s="117"/>
      <c r="N942" s="123"/>
      <c r="O942" s="175"/>
      <c r="P942" s="31"/>
      <c r="Q942" s="31"/>
    </row>
    <row r="943" spans="2:17" ht="12">
      <c r="B943" s="112" t="s">
        <v>571</v>
      </c>
      <c r="C943" s="103"/>
      <c r="D943" s="97"/>
      <c r="E943" s="97"/>
      <c r="F943" s="101"/>
      <c r="G943" s="101"/>
      <c r="H943" s="104">
        <v>41911</v>
      </c>
      <c r="I943" s="100"/>
      <c r="J943" s="101"/>
      <c r="K943" s="36">
        <v>-126</v>
      </c>
      <c r="L943" s="101"/>
      <c r="M943" s="117"/>
      <c r="N943" s="123"/>
      <c r="O943" s="175"/>
      <c r="P943" s="31"/>
      <c r="Q943" s="31"/>
    </row>
    <row r="944" spans="2:17" ht="12">
      <c r="B944" s="112" t="s">
        <v>571</v>
      </c>
      <c r="C944" s="103"/>
      <c r="D944" s="97"/>
      <c r="E944" s="97"/>
      <c r="F944" s="101"/>
      <c r="G944" s="101"/>
      <c r="H944" s="104">
        <v>41940</v>
      </c>
      <c r="I944" s="100"/>
      <c r="J944" s="101"/>
      <c r="K944" s="36">
        <v>-126</v>
      </c>
      <c r="L944" s="101"/>
      <c r="M944" s="117"/>
      <c r="N944" s="123"/>
      <c r="O944" s="175"/>
      <c r="P944" s="31"/>
      <c r="Q944" s="31"/>
    </row>
    <row r="945" spans="2:17" ht="12">
      <c r="B945" s="112" t="s">
        <v>571</v>
      </c>
      <c r="C945" s="103"/>
      <c r="D945" s="97"/>
      <c r="E945" s="97"/>
      <c r="F945" s="101"/>
      <c r="G945" s="101"/>
      <c r="H945" s="104">
        <v>41971</v>
      </c>
      <c r="I945" s="100"/>
      <c r="J945" s="101"/>
      <c r="K945" s="36">
        <v>-126</v>
      </c>
      <c r="L945" s="101"/>
      <c r="M945" s="117"/>
      <c r="N945" s="123"/>
      <c r="O945" s="175"/>
      <c r="P945" s="31"/>
      <c r="Q945" s="31"/>
    </row>
    <row r="946" spans="2:17" ht="12">
      <c r="B946" s="60" t="s">
        <v>571</v>
      </c>
      <c r="C946" s="83"/>
      <c r="D946" s="84"/>
      <c r="E946" s="84"/>
      <c r="F946" s="85"/>
      <c r="G946" s="85"/>
      <c r="H946" s="86">
        <v>42002</v>
      </c>
      <c r="I946" s="87"/>
      <c r="J946" s="85"/>
      <c r="K946" s="40">
        <v>-126</v>
      </c>
      <c r="L946" s="85"/>
      <c r="M946" s="113"/>
      <c r="N946" s="61"/>
      <c r="O946" s="176"/>
      <c r="P946" s="31"/>
      <c r="Q946" s="31"/>
    </row>
    <row r="947" spans="2:17" ht="12">
      <c r="B947" s="46" t="s">
        <v>881</v>
      </c>
      <c r="C947" s="37">
        <v>600</v>
      </c>
      <c r="D947" s="38">
        <v>102</v>
      </c>
      <c r="E947" s="38">
        <v>24</v>
      </c>
      <c r="F947" s="39">
        <v>126</v>
      </c>
      <c r="G947" s="39"/>
      <c r="H947" s="48"/>
      <c r="I947" s="130">
        <v>126</v>
      </c>
      <c r="J947" s="47">
        <v>6.8</v>
      </c>
      <c r="K947" s="40">
        <v>-0.07</v>
      </c>
      <c r="L947" s="85"/>
      <c r="M947" s="113"/>
      <c r="N947" s="68">
        <v>132.73</v>
      </c>
      <c r="O947" s="128">
        <f>SUM(N947/3.4528)</f>
        <v>38.441265060240966</v>
      </c>
      <c r="P947" s="31"/>
      <c r="Q947" s="31"/>
    </row>
    <row r="948" spans="2:17" ht="12">
      <c r="B948" s="82" t="s">
        <v>627</v>
      </c>
      <c r="C948" s="83">
        <v>728</v>
      </c>
      <c r="D948" s="97">
        <v>123.76</v>
      </c>
      <c r="E948" s="84">
        <v>24</v>
      </c>
      <c r="F948" s="85">
        <v>147.76</v>
      </c>
      <c r="G948" s="85">
        <v>147.76</v>
      </c>
      <c r="H948" s="86">
        <v>41752</v>
      </c>
      <c r="I948" s="87">
        <v>0</v>
      </c>
      <c r="J948" s="101"/>
      <c r="K948" s="101"/>
      <c r="L948" s="101"/>
      <c r="M948" s="117"/>
      <c r="N948" s="88">
        <v>0</v>
      </c>
      <c r="O948" s="90">
        <f>SUM(N948/3.4528)</f>
        <v>0</v>
      </c>
      <c r="P948" s="31"/>
      <c r="Q948" s="31"/>
    </row>
    <row r="949" spans="2:17" ht="12">
      <c r="B949" s="75" t="s">
        <v>797</v>
      </c>
      <c r="C949" s="76">
        <v>640</v>
      </c>
      <c r="D949" s="77">
        <v>108.8</v>
      </c>
      <c r="E949" s="77">
        <v>24</v>
      </c>
      <c r="F949" s="78">
        <v>132.8</v>
      </c>
      <c r="G949" s="78">
        <v>132.8</v>
      </c>
      <c r="H949" s="79">
        <v>41753</v>
      </c>
      <c r="I949" s="80">
        <v>0</v>
      </c>
      <c r="J949" s="78"/>
      <c r="K949" s="78"/>
      <c r="L949" s="78"/>
      <c r="M949" s="105"/>
      <c r="N949" s="81">
        <v>0</v>
      </c>
      <c r="O949" s="90">
        <f>SUM(N949/3.4528)</f>
        <v>0</v>
      </c>
      <c r="P949" s="31"/>
      <c r="Q949" s="31"/>
    </row>
    <row r="950" spans="2:17" ht="12">
      <c r="B950" s="75" t="s">
        <v>818</v>
      </c>
      <c r="C950" s="76">
        <v>600</v>
      </c>
      <c r="D950" s="77">
        <v>102</v>
      </c>
      <c r="E950" s="77">
        <v>24</v>
      </c>
      <c r="F950" s="78">
        <v>126</v>
      </c>
      <c r="G950" s="78">
        <v>126</v>
      </c>
      <c r="H950" s="79">
        <v>41796</v>
      </c>
      <c r="I950" s="80">
        <v>0</v>
      </c>
      <c r="J950" s="78"/>
      <c r="K950" s="78">
        <v>126</v>
      </c>
      <c r="L950" s="78">
        <v>6.8</v>
      </c>
      <c r="M950" s="105"/>
      <c r="N950" s="105">
        <v>0</v>
      </c>
      <c r="O950" s="81">
        <v>0</v>
      </c>
      <c r="P950" s="31"/>
      <c r="Q950" s="31"/>
    </row>
    <row r="951" spans="2:17" ht="12">
      <c r="B951" s="82" t="s">
        <v>818</v>
      </c>
      <c r="C951" s="83"/>
      <c r="D951" s="84"/>
      <c r="E951" s="84"/>
      <c r="F951" s="85"/>
      <c r="G951" s="85"/>
      <c r="H951" s="86">
        <v>41796</v>
      </c>
      <c r="I951" s="87"/>
      <c r="J951" s="85"/>
      <c r="K951" s="85">
        <v>-126</v>
      </c>
      <c r="L951" s="85">
        <v>-6.8</v>
      </c>
      <c r="M951" s="113"/>
      <c r="N951" s="113"/>
      <c r="O951" s="88"/>
      <c r="P951" s="31"/>
      <c r="Q951" s="31"/>
    </row>
    <row r="952" spans="2:17" ht="12">
      <c r="B952" s="102" t="s">
        <v>468</v>
      </c>
      <c r="C952" s="103">
        <v>600</v>
      </c>
      <c r="D952" s="97">
        <v>102</v>
      </c>
      <c r="E952" s="97">
        <v>24</v>
      </c>
      <c r="F952" s="101">
        <v>126</v>
      </c>
      <c r="G952" s="101">
        <v>126</v>
      </c>
      <c r="H952" s="104">
        <v>41695</v>
      </c>
      <c r="I952" s="100">
        <v>0</v>
      </c>
      <c r="J952" s="101"/>
      <c r="K952" s="101"/>
      <c r="L952" s="101"/>
      <c r="M952" s="117"/>
      <c r="N952" s="119">
        <v>0</v>
      </c>
      <c r="O952" s="90">
        <f>SUM(N952/3.4528)</f>
        <v>0</v>
      </c>
      <c r="P952" s="31"/>
      <c r="Q952" s="31"/>
    </row>
    <row r="953" spans="2:17" ht="12">
      <c r="B953" s="75" t="s">
        <v>919</v>
      </c>
      <c r="C953" s="76">
        <v>600</v>
      </c>
      <c r="D953" s="77">
        <v>102</v>
      </c>
      <c r="E953" s="77">
        <v>24</v>
      </c>
      <c r="F953" s="78">
        <v>126</v>
      </c>
      <c r="G953" s="78">
        <v>126.34</v>
      </c>
      <c r="H953" s="79">
        <v>41829</v>
      </c>
      <c r="I953" s="80">
        <v>-0.34</v>
      </c>
      <c r="J953" s="78">
        <v>0.34</v>
      </c>
      <c r="K953" s="78"/>
      <c r="L953" s="78"/>
      <c r="M953" s="105"/>
      <c r="N953" s="81">
        <v>0</v>
      </c>
      <c r="O953" s="90">
        <f>SUM(N953/3.4528)</f>
        <v>0</v>
      </c>
      <c r="P953" s="31"/>
      <c r="Q953" s="31"/>
    </row>
    <row r="954" spans="2:17" ht="12">
      <c r="B954" s="75" t="s">
        <v>491</v>
      </c>
      <c r="C954" s="76">
        <v>600</v>
      </c>
      <c r="D954" s="77">
        <v>102</v>
      </c>
      <c r="E954" s="77">
        <v>24</v>
      </c>
      <c r="F954" s="78">
        <v>126</v>
      </c>
      <c r="G954" s="78">
        <v>126</v>
      </c>
      <c r="H954" s="79">
        <v>41782</v>
      </c>
      <c r="I954" s="80">
        <v>0</v>
      </c>
      <c r="J954" s="78"/>
      <c r="K954" s="78"/>
      <c r="L954" s="78"/>
      <c r="M954" s="105"/>
      <c r="N954" s="81">
        <v>0</v>
      </c>
      <c r="O954" s="90">
        <f>SUM(N954/3.4528)</f>
        <v>0</v>
      </c>
      <c r="P954" s="31"/>
      <c r="Q954" s="31"/>
    </row>
    <row r="955" spans="2:17" ht="12">
      <c r="B955" s="57" t="s">
        <v>343</v>
      </c>
      <c r="C955" s="76">
        <v>637</v>
      </c>
      <c r="D955" s="77">
        <v>108.29</v>
      </c>
      <c r="E955" s="77">
        <v>24</v>
      </c>
      <c r="F955" s="78">
        <v>132.29</v>
      </c>
      <c r="G955" s="78">
        <v>143.71</v>
      </c>
      <c r="H955" s="79">
        <v>41717</v>
      </c>
      <c r="I955" s="67">
        <v>-11.42</v>
      </c>
      <c r="J955" s="78"/>
      <c r="K955" s="78">
        <v>6.29</v>
      </c>
      <c r="L955" s="78"/>
      <c r="M955" s="105"/>
      <c r="N955" s="114">
        <v>-11.42</v>
      </c>
      <c r="O955" s="59">
        <f>SUM(N955/3.4528)</f>
        <v>-3.307460611677479</v>
      </c>
      <c r="P955" s="31"/>
      <c r="Q955" s="31"/>
    </row>
    <row r="956" spans="2:17" ht="12">
      <c r="B956" s="60" t="s">
        <v>343</v>
      </c>
      <c r="C956" s="83"/>
      <c r="D956" s="84"/>
      <c r="E956" s="84"/>
      <c r="F956" s="85"/>
      <c r="G956" s="85"/>
      <c r="H956" s="86">
        <v>41717</v>
      </c>
      <c r="I956" s="62"/>
      <c r="J956" s="85"/>
      <c r="K956" s="85">
        <v>-6.29</v>
      </c>
      <c r="L956" s="85"/>
      <c r="M956" s="113"/>
      <c r="N956" s="116"/>
      <c r="O956" s="172"/>
      <c r="P956" s="31"/>
      <c r="Q956" s="31"/>
    </row>
    <row r="957" spans="2:17" ht="12">
      <c r="B957" s="41" t="s">
        <v>497</v>
      </c>
      <c r="C957" s="103">
        <v>624</v>
      </c>
      <c r="D957" s="97">
        <v>106.08</v>
      </c>
      <c r="E957" s="97">
        <v>24</v>
      </c>
      <c r="F957" s="101">
        <v>130.08</v>
      </c>
      <c r="G957" s="101">
        <v>130.08</v>
      </c>
      <c r="H957" s="104">
        <v>41962</v>
      </c>
      <c r="I957" s="100">
        <v>0</v>
      </c>
      <c r="J957" s="45">
        <v>5.03</v>
      </c>
      <c r="K957" s="101">
        <v>128.64</v>
      </c>
      <c r="L957" s="101">
        <v>7.02</v>
      </c>
      <c r="M957" s="117"/>
      <c r="N957" s="131">
        <v>0.77</v>
      </c>
      <c r="O957" s="126">
        <f>SUM(N957/3.4528)</f>
        <v>0.22300741427247453</v>
      </c>
      <c r="P957" s="31"/>
      <c r="Q957" s="31"/>
    </row>
    <row r="958" spans="2:17" ht="12">
      <c r="B958" s="41" t="s">
        <v>497</v>
      </c>
      <c r="C958" s="103"/>
      <c r="D958" s="97"/>
      <c r="E958" s="97"/>
      <c r="F958" s="101"/>
      <c r="G958" s="101"/>
      <c r="H958" s="104">
        <v>38310</v>
      </c>
      <c r="I958" s="100"/>
      <c r="J958" s="36">
        <v>-4.26</v>
      </c>
      <c r="K958" s="101">
        <v>-128.64</v>
      </c>
      <c r="L958" s="101">
        <v>-7.02</v>
      </c>
      <c r="M958" s="117"/>
      <c r="N958" s="131"/>
      <c r="O958" s="128"/>
      <c r="P958" s="31"/>
      <c r="Q958" s="31"/>
    </row>
    <row r="959" spans="2:17" ht="12">
      <c r="B959" s="32" t="s">
        <v>522</v>
      </c>
      <c r="C959" s="27">
        <v>600</v>
      </c>
      <c r="D959" s="28">
        <v>102</v>
      </c>
      <c r="E959" s="28">
        <v>24</v>
      </c>
      <c r="F959" s="29">
        <v>126</v>
      </c>
      <c r="G959" s="29"/>
      <c r="H959" s="30"/>
      <c r="I959" s="127">
        <v>126</v>
      </c>
      <c r="J959" s="55">
        <v>6.8</v>
      </c>
      <c r="K959" s="78"/>
      <c r="L959" s="78"/>
      <c r="M959" s="105"/>
      <c r="N959" s="126">
        <v>132.8</v>
      </c>
      <c r="O959" s="128">
        <f>SUM(N959/3.4528)</f>
        <v>38.46153846153847</v>
      </c>
      <c r="P959" s="31"/>
      <c r="Q959" s="31"/>
    </row>
    <row r="960" spans="2:17" ht="12">
      <c r="B960" s="32" t="s">
        <v>778</v>
      </c>
      <c r="C960" s="76">
        <v>600</v>
      </c>
      <c r="D960" s="77">
        <v>102</v>
      </c>
      <c r="E960" s="77">
        <v>24</v>
      </c>
      <c r="F960" s="78">
        <v>126</v>
      </c>
      <c r="G960" s="78">
        <v>126</v>
      </c>
      <c r="H960" s="79">
        <v>41922</v>
      </c>
      <c r="I960" s="80">
        <v>0</v>
      </c>
      <c r="J960" s="55">
        <v>3.78</v>
      </c>
      <c r="K960" s="78"/>
      <c r="L960" s="78">
        <v>2.35</v>
      </c>
      <c r="M960" s="105"/>
      <c r="N960" s="69">
        <v>3.78</v>
      </c>
      <c r="O960" s="126">
        <f>SUM(N960/3.4528)</f>
        <v>1.0947636700648748</v>
      </c>
      <c r="P960" s="31"/>
      <c r="Q960" s="31"/>
    </row>
    <row r="961" spans="2:17" ht="12">
      <c r="B961" s="46" t="s">
        <v>778</v>
      </c>
      <c r="C961" s="83"/>
      <c r="D961" s="84"/>
      <c r="E961" s="84"/>
      <c r="F961" s="85"/>
      <c r="G961" s="85"/>
      <c r="H961" s="86">
        <v>41922</v>
      </c>
      <c r="I961" s="87"/>
      <c r="J961" s="47"/>
      <c r="K961" s="85"/>
      <c r="L961" s="85">
        <v>-2.35</v>
      </c>
      <c r="M961" s="113"/>
      <c r="N961" s="68"/>
      <c r="O961" s="167"/>
      <c r="P961" s="31"/>
      <c r="Q961" s="31"/>
    </row>
    <row r="962" spans="2:17" ht="12">
      <c r="B962" s="102" t="s">
        <v>675</v>
      </c>
      <c r="C962" s="103">
        <v>682</v>
      </c>
      <c r="D962" s="97">
        <v>115.94</v>
      </c>
      <c r="E962" s="97">
        <v>24</v>
      </c>
      <c r="F962" s="101">
        <v>243.3</v>
      </c>
      <c r="G962" s="101">
        <v>243.3</v>
      </c>
      <c r="H962" s="104">
        <v>41844</v>
      </c>
      <c r="I962" s="100">
        <v>0</v>
      </c>
      <c r="J962" s="101">
        <v>1.68</v>
      </c>
      <c r="K962" s="101">
        <v>119.56</v>
      </c>
      <c r="L962" s="101">
        <v>7.63</v>
      </c>
      <c r="M962" s="117"/>
      <c r="N962" s="119">
        <v>0</v>
      </c>
      <c r="O962" s="81">
        <v>0</v>
      </c>
      <c r="P962" s="31"/>
      <c r="Q962" s="31"/>
    </row>
    <row r="963" spans="2:17" ht="12">
      <c r="B963" s="102" t="s">
        <v>561</v>
      </c>
      <c r="C963" s="103">
        <v>608</v>
      </c>
      <c r="D963" s="97">
        <v>103.36</v>
      </c>
      <c r="E963" s="97">
        <v>0</v>
      </c>
      <c r="F963" s="101"/>
      <c r="G963" s="101"/>
      <c r="H963" s="111">
        <v>41844</v>
      </c>
      <c r="I963" s="101"/>
      <c r="J963" s="101">
        <v>-1.68</v>
      </c>
      <c r="K963" s="101">
        <v>-119.56</v>
      </c>
      <c r="L963" s="101">
        <v>-7.63</v>
      </c>
      <c r="M963" s="101"/>
      <c r="N963" s="119"/>
      <c r="O963" s="88"/>
      <c r="P963" s="31"/>
      <c r="Q963" s="31"/>
    </row>
    <row r="964" spans="2:17" ht="12">
      <c r="B964" s="65" t="s">
        <v>443</v>
      </c>
      <c r="C964" s="92">
        <v>600</v>
      </c>
      <c r="D964" s="93">
        <v>102</v>
      </c>
      <c r="E964" s="93">
        <v>24</v>
      </c>
      <c r="F964" s="94">
        <v>126</v>
      </c>
      <c r="G964" s="94">
        <v>126</v>
      </c>
      <c r="H964" s="95">
        <v>41759</v>
      </c>
      <c r="I964" s="96">
        <v>0</v>
      </c>
      <c r="J964" s="94"/>
      <c r="K964" s="49">
        <v>-0.93</v>
      </c>
      <c r="L964" s="94"/>
      <c r="M964" s="106"/>
      <c r="N964" s="125">
        <v>-0.93</v>
      </c>
      <c r="O964" s="66">
        <f>SUM(N964/3.4528)</f>
        <v>-0.26934661723818354</v>
      </c>
      <c r="P964" s="31"/>
      <c r="Q964" s="31"/>
    </row>
    <row r="965" spans="2:17" ht="12">
      <c r="B965" s="75" t="s">
        <v>815</v>
      </c>
      <c r="C965" s="76">
        <v>682</v>
      </c>
      <c r="D965" s="77">
        <v>115.94</v>
      </c>
      <c r="E965" s="77">
        <v>24</v>
      </c>
      <c r="F965" s="78">
        <v>139.94</v>
      </c>
      <c r="G965" s="78">
        <v>139.94</v>
      </c>
      <c r="H965" s="79">
        <v>41758</v>
      </c>
      <c r="I965" s="80">
        <v>0</v>
      </c>
      <c r="J965" s="78"/>
      <c r="K965" s="78"/>
      <c r="L965" s="78"/>
      <c r="M965" s="105"/>
      <c r="N965" s="81">
        <v>0</v>
      </c>
      <c r="O965" s="90">
        <f>SUM(N965/3.4528)</f>
        <v>0</v>
      </c>
      <c r="P965" s="31"/>
      <c r="Q965" s="31"/>
    </row>
    <row r="966" spans="2:17" ht="12">
      <c r="B966" s="57" t="s">
        <v>282</v>
      </c>
      <c r="C966" s="76">
        <v>638</v>
      </c>
      <c r="D966" s="77">
        <v>108.46</v>
      </c>
      <c r="E966" s="77">
        <v>24</v>
      </c>
      <c r="F966" s="78">
        <v>132.46</v>
      </c>
      <c r="G966" s="78">
        <v>133.55</v>
      </c>
      <c r="H966" s="79">
        <v>41809</v>
      </c>
      <c r="I966" s="67">
        <v>-1.09</v>
      </c>
      <c r="J966" s="78"/>
      <c r="K966" s="78">
        <v>6.45</v>
      </c>
      <c r="L966" s="78"/>
      <c r="M966" s="105"/>
      <c r="N966" s="114">
        <v>-1.09</v>
      </c>
      <c r="O966" s="59">
        <f>SUM(N966/3.4528)</f>
        <v>-0.3156858202038925</v>
      </c>
      <c r="P966" s="31"/>
      <c r="Q966" s="31"/>
    </row>
    <row r="967" spans="2:17" ht="12">
      <c r="B967" s="60" t="s">
        <v>282</v>
      </c>
      <c r="C967" s="83"/>
      <c r="D967" s="84"/>
      <c r="E967" s="84"/>
      <c r="F967" s="85"/>
      <c r="G967" s="85"/>
      <c r="H967" s="86">
        <v>41809</v>
      </c>
      <c r="I967" s="62"/>
      <c r="J967" s="85"/>
      <c r="K967" s="85">
        <v>-6.45</v>
      </c>
      <c r="L967" s="85"/>
      <c r="M967" s="113"/>
      <c r="N967" s="116"/>
      <c r="O967" s="165"/>
      <c r="P967" s="31"/>
      <c r="Q967" s="31"/>
    </row>
    <row r="968" spans="2:17" ht="12">
      <c r="B968" s="102" t="s">
        <v>651</v>
      </c>
      <c r="C968" s="103">
        <v>835</v>
      </c>
      <c r="D968" s="97">
        <v>141.95</v>
      </c>
      <c r="E968" s="97">
        <v>24</v>
      </c>
      <c r="F968" s="101">
        <v>165.95</v>
      </c>
      <c r="G968" s="101">
        <v>165.95</v>
      </c>
      <c r="H968" s="111">
        <v>41767</v>
      </c>
      <c r="I968" s="101">
        <v>0</v>
      </c>
      <c r="J968" s="101"/>
      <c r="K968" s="101"/>
      <c r="L968" s="101"/>
      <c r="M968" s="101"/>
      <c r="N968" s="119">
        <v>0</v>
      </c>
      <c r="O968" s="90">
        <f>SUM(N968/3.4528)</f>
        <v>0</v>
      </c>
      <c r="P968" s="31"/>
      <c r="Q968" s="31"/>
    </row>
    <row r="969" spans="2:17" ht="12">
      <c r="B969" s="54" t="s">
        <v>452</v>
      </c>
      <c r="C969" s="51">
        <v>608</v>
      </c>
      <c r="D969" s="52">
        <v>103.36</v>
      </c>
      <c r="E969" s="52">
        <v>24</v>
      </c>
      <c r="F969" s="50">
        <v>127.36</v>
      </c>
      <c r="G969" s="50"/>
      <c r="H969" s="53"/>
      <c r="I969" s="129">
        <v>127.36</v>
      </c>
      <c r="J969" s="33">
        <v>6.88</v>
      </c>
      <c r="K969" s="94"/>
      <c r="L969" s="94"/>
      <c r="M969" s="106"/>
      <c r="N969" s="64">
        <v>134.24</v>
      </c>
      <c r="O969" s="126">
        <f>SUM(N969/3.4528)</f>
        <v>38.87859128822985</v>
      </c>
      <c r="P969" s="31"/>
      <c r="Q969" s="31"/>
    </row>
    <row r="970" spans="2:17" ht="12">
      <c r="B970" s="112" t="s">
        <v>136</v>
      </c>
      <c r="C970" s="103">
        <v>750</v>
      </c>
      <c r="D970" s="97">
        <v>127.5</v>
      </c>
      <c r="E970" s="97">
        <v>24</v>
      </c>
      <c r="F970" s="101">
        <v>151.5</v>
      </c>
      <c r="G970" s="101">
        <v>2.64</v>
      </c>
      <c r="H970" s="104">
        <v>41688</v>
      </c>
      <c r="I970" s="118">
        <v>-2.7</v>
      </c>
      <c r="J970" s="101">
        <v>3.44</v>
      </c>
      <c r="K970" s="101"/>
      <c r="L970" s="101">
        <v>7.36</v>
      </c>
      <c r="M970" s="117"/>
      <c r="N970" s="36">
        <v>-2.7</v>
      </c>
      <c r="O970" s="59">
        <f>SUM(N970/3.4528)</f>
        <v>-0.7819740500463392</v>
      </c>
      <c r="P970" s="31"/>
      <c r="Q970" s="31"/>
    </row>
    <row r="971" spans="2:17" ht="12">
      <c r="B971" s="112" t="s">
        <v>136</v>
      </c>
      <c r="C971" s="103"/>
      <c r="D971" s="97"/>
      <c r="E971" s="97"/>
      <c r="F971" s="101"/>
      <c r="G971" s="101"/>
      <c r="H971" s="104">
        <v>41688</v>
      </c>
      <c r="I971" s="118"/>
      <c r="J971" s="101"/>
      <c r="K971" s="101"/>
      <c r="L971" s="101">
        <v>-7.36</v>
      </c>
      <c r="M971" s="117"/>
      <c r="N971" s="36"/>
      <c r="O971" s="172"/>
      <c r="P971" s="31"/>
      <c r="Q971" s="31"/>
    </row>
    <row r="972" spans="2:17" ht="12">
      <c r="B972" s="112" t="s">
        <v>136</v>
      </c>
      <c r="C972" s="103"/>
      <c r="D972" s="97"/>
      <c r="E972" s="97"/>
      <c r="F972" s="101"/>
      <c r="G972" s="101">
        <v>151.56</v>
      </c>
      <c r="H972" s="104">
        <v>41899</v>
      </c>
      <c r="I972" s="118"/>
      <c r="J972" s="101">
        <v>-3.44</v>
      </c>
      <c r="K972" s="101"/>
      <c r="L972" s="101"/>
      <c r="M972" s="117"/>
      <c r="N972" s="36"/>
      <c r="O972" s="165"/>
      <c r="P972" s="31"/>
      <c r="Q972" s="31"/>
    </row>
    <row r="973" spans="2:17" ht="12">
      <c r="B973" s="75" t="s">
        <v>363</v>
      </c>
      <c r="C973" s="76">
        <v>576</v>
      </c>
      <c r="D973" s="77">
        <v>97.92</v>
      </c>
      <c r="E973" s="77">
        <v>24</v>
      </c>
      <c r="F973" s="78">
        <v>121.92</v>
      </c>
      <c r="G973" s="78">
        <v>121.92</v>
      </c>
      <c r="H973" s="79">
        <v>41747</v>
      </c>
      <c r="I973" s="80">
        <v>0</v>
      </c>
      <c r="J973" s="78"/>
      <c r="K973" s="78"/>
      <c r="L973" s="78">
        <v>0.18</v>
      </c>
      <c r="M973" s="121"/>
      <c r="N973" s="105">
        <v>0</v>
      </c>
      <c r="O973" s="119">
        <v>0</v>
      </c>
      <c r="P973" s="31"/>
      <c r="Q973" s="31"/>
    </row>
    <row r="974" spans="2:17" ht="12">
      <c r="B974" s="82" t="s">
        <v>363</v>
      </c>
      <c r="C974" s="83"/>
      <c r="D974" s="84"/>
      <c r="E974" s="84"/>
      <c r="F974" s="85"/>
      <c r="G974" s="85"/>
      <c r="H974" s="86">
        <v>41747</v>
      </c>
      <c r="I974" s="87"/>
      <c r="J974" s="85"/>
      <c r="K974" s="85"/>
      <c r="L974" s="85">
        <v>-0.18</v>
      </c>
      <c r="M974" s="122"/>
      <c r="N974" s="113"/>
      <c r="O974" s="88"/>
      <c r="P974" s="31"/>
      <c r="Q974" s="31"/>
    </row>
    <row r="975" spans="2:17" ht="12">
      <c r="B975" s="82" t="s">
        <v>111</v>
      </c>
      <c r="C975" s="83">
        <v>800</v>
      </c>
      <c r="D975" s="84">
        <v>136</v>
      </c>
      <c r="E975" s="84">
        <v>24</v>
      </c>
      <c r="F975" s="85">
        <v>160</v>
      </c>
      <c r="G975" s="85">
        <v>160</v>
      </c>
      <c r="H975" s="86">
        <v>41759</v>
      </c>
      <c r="I975" s="87">
        <v>0</v>
      </c>
      <c r="J975" s="85"/>
      <c r="K975" s="85"/>
      <c r="L975" s="85"/>
      <c r="M975" s="113"/>
      <c r="N975" s="88">
        <v>0</v>
      </c>
      <c r="O975" s="81">
        <f>SUM(N975/3.4528)</f>
        <v>0</v>
      </c>
      <c r="P975" s="31"/>
      <c r="Q975" s="31"/>
    </row>
    <row r="976" spans="2:17" ht="12">
      <c r="B976" s="102" t="s">
        <v>380</v>
      </c>
      <c r="C976" s="103">
        <v>640</v>
      </c>
      <c r="D976" s="97">
        <v>108.8</v>
      </c>
      <c r="E976" s="97">
        <v>24</v>
      </c>
      <c r="F976" s="101">
        <v>132.8</v>
      </c>
      <c r="G976" s="101">
        <v>132.8</v>
      </c>
      <c r="H976" s="104">
        <v>41816</v>
      </c>
      <c r="I976" s="100">
        <v>0</v>
      </c>
      <c r="J976" s="101"/>
      <c r="K976" s="101"/>
      <c r="L976" s="101"/>
      <c r="M976" s="117"/>
      <c r="N976" s="119">
        <v>0</v>
      </c>
      <c r="O976" s="81">
        <f>SUM(N976/3.4528)</f>
        <v>0</v>
      </c>
      <c r="P976" s="31"/>
      <c r="Q976" s="31"/>
    </row>
    <row r="977" spans="2:17" ht="12">
      <c r="B977" s="57" t="s">
        <v>545</v>
      </c>
      <c r="C977" s="76">
        <v>610</v>
      </c>
      <c r="D977" s="77">
        <v>103.7</v>
      </c>
      <c r="E977" s="77">
        <v>24</v>
      </c>
      <c r="F977" s="78">
        <v>127.7</v>
      </c>
      <c r="G977" s="78"/>
      <c r="H977" s="89" t="s">
        <v>66</v>
      </c>
      <c r="I977" s="80">
        <v>127.7</v>
      </c>
      <c r="J977" s="78"/>
      <c r="K977" s="58">
        <v>-147.41</v>
      </c>
      <c r="L977" s="78"/>
      <c r="M977" s="105"/>
      <c r="N977" s="114">
        <v>-19.71</v>
      </c>
      <c r="O977" s="59">
        <v>-5.7</v>
      </c>
      <c r="P977" s="31"/>
      <c r="Q977" s="31"/>
    </row>
    <row r="978" spans="2:17" ht="12">
      <c r="B978" s="75" t="s">
        <v>676</v>
      </c>
      <c r="C978" s="76">
        <v>600</v>
      </c>
      <c r="D978" s="77">
        <v>102</v>
      </c>
      <c r="E978" s="77">
        <v>24</v>
      </c>
      <c r="F978" s="78">
        <v>126</v>
      </c>
      <c r="G978" s="78">
        <v>126</v>
      </c>
      <c r="H978" s="79">
        <v>41799</v>
      </c>
      <c r="I978" s="80">
        <v>0</v>
      </c>
      <c r="J978" s="78"/>
      <c r="K978" s="78">
        <v>24</v>
      </c>
      <c r="L978" s="78" t="s">
        <v>949</v>
      </c>
      <c r="M978" s="105"/>
      <c r="N978" s="105">
        <v>0</v>
      </c>
      <c r="O978" s="81">
        <v>0</v>
      </c>
      <c r="P978" s="31"/>
      <c r="Q978" s="31"/>
    </row>
    <row r="979" spans="2:17" ht="12">
      <c r="B979" s="82" t="s">
        <v>676</v>
      </c>
      <c r="C979" s="83"/>
      <c r="D979" s="84"/>
      <c r="E979" s="84"/>
      <c r="F979" s="85"/>
      <c r="G979" s="85"/>
      <c r="H979" s="86">
        <v>41799</v>
      </c>
      <c r="I979" s="87"/>
      <c r="J979" s="85"/>
      <c r="K979" s="85">
        <v>-24</v>
      </c>
      <c r="L979" s="85"/>
      <c r="M979" s="113"/>
      <c r="N979" s="113"/>
      <c r="O979" s="88"/>
      <c r="P979" s="31"/>
      <c r="Q979" s="31"/>
    </row>
    <row r="980" spans="2:17" ht="12">
      <c r="B980" s="102" t="s">
        <v>308</v>
      </c>
      <c r="C980" s="103">
        <v>1165</v>
      </c>
      <c r="D980" s="97">
        <v>198.05</v>
      </c>
      <c r="E980" s="97">
        <v>24</v>
      </c>
      <c r="F980" s="101">
        <v>222.05</v>
      </c>
      <c r="G980" s="101">
        <v>222.05</v>
      </c>
      <c r="H980" s="104">
        <v>41834</v>
      </c>
      <c r="I980" s="100">
        <v>0</v>
      </c>
      <c r="J980" s="101">
        <v>0.93</v>
      </c>
      <c r="K980" s="101"/>
      <c r="L980" s="101"/>
      <c r="M980" s="117"/>
      <c r="N980" s="117">
        <v>0</v>
      </c>
      <c r="O980" s="81">
        <v>0</v>
      </c>
      <c r="P980" s="31"/>
      <c r="Q980" s="31"/>
    </row>
    <row r="981" spans="2:17" ht="12">
      <c r="B981" s="102" t="s">
        <v>307</v>
      </c>
      <c r="C981" s="103"/>
      <c r="D981" s="97"/>
      <c r="E981" s="97"/>
      <c r="F981" s="101"/>
      <c r="G981" s="101"/>
      <c r="H981" s="104">
        <v>41956</v>
      </c>
      <c r="I981" s="100"/>
      <c r="J981" s="101">
        <v>-0.93</v>
      </c>
      <c r="K981" s="101"/>
      <c r="L981" s="101"/>
      <c r="M981" s="117"/>
      <c r="N981" s="117"/>
      <c r="O981" s="88"/>
      <c r="P981" s="31"/>
      <c r="Q981" s="31"/>
    </row>
    <row r="982" spans="2:17" ht="12">
      <c r="B982" s="32" t="s">
        <v>200</v>
      </c>
      <c r="C982" s="76">
        <v>600</v>
      </c>
      <c r="D982" s="77">
        <v>102</v>
      </c>
      <c r="E982" s="77">
        <v>24</v>
      </c>
      <c r="F982" s="78">
        <v>160</v>
      </c>
      <c r="G982" s="78">
        <v>157.32</v>
      </c>
      <c r="H982" s="79">
        <v>41822</v>
      </c>
      <c r="I982" s="80">
        <v>2.68</v>
      </c>
      <c r="J982" s="55">
        <v>0.1</v>
      </c>
      <c r="K982" s="78">
        <v>-2.68</v>
      </c>
      <c r="L982" s="78"/>
      <c r="M982" s="105"/>
      <c r="N982" s="69">
        <v>0.1</v>
      </c>
      <c r="O982" s="166">
        <f>SUM(N982/3.4528)</f>
        <v>0.02896200185356812</v>
      </c>
      <c r="P982" s="31"/>
      <c r="Q982" s="31"/>
    </row>
    <row r="983" spans="2:17" ht="12">
      <c r="B983" s="41" t="s">
        <v>201</v>
      </c>
      <c r="C983" s="103">
        <v>200</v>
      </c>
      <c r="D983" s="97">
        <v>34</v>
      </c>
      <c r="E983" s="97"/>
      <c r="F983" s="101"/>
      <c r="G983" s="101"/>
      <c r="H983" s="104" t="s">
        <v>66</v>
      </c>
      <c r="I983" s="100">
        <v>-2.68</v>
      </c>
      <c r="J983" s="45"/>
      <c r="K983" s="101">
        <v>2.68</v>
      </c>
      <c r="L983" s="101"/>
      <c r="M983" s="117"/>
      <c r="N983" s="132"/>
      <c r="O983" s="167"/>
      <c r="P983" s="31"/>
      <c r="Q983" s="31"/>
    </row>
    <row r="984" spans="2:17" ht="12">
      <c r="B984" s="75" t="s">
        <v>765</v>
      </c>
      <c r="C984" s="76">
        <v>618</v>
      </c>
      <c r="D984" s="77">
        <v>105.06</v>
      </c>
      <c r="E984" s="77">
        <v>24</v>
      </c>
      <c r="F984" s="78">
        <v>163.06</v>
      </c>
      <c r="G984" s="78">
        <v>163.06</v>
      </c>
      <c r="H984" s="79">
        <v>41807</v>
      </c>
      <c r="I984" s="80">
        <v>0</v>
      </c>
      <c r="J984" s="78"/>
      <c r="K984" s="78">
        <v>163.06</v>
      </c>
      <c r="L984" s="78">
        <v>8.81</v>
      </c>
      <c r="M984" s="105"/>
      <c r="N984" s="105">
        <v>0</v>
      </c>
      <c r="O984" s="81">
        <v>0</v>
      </c>
      <c r="P984" s="31"/>
      <c r="Q984" s="31"/>
    </row>
    <row r="985" spans="2:17" ht="12">
      <c r="B985" s="82" t="s">
        <v>201</v>
      </c>
      <c r="C985" s="83">
        <v>200</v>
      </c>
      <c r="D985" s="84">
        <v>34</v>
      </c>
      <c r="E985" s="84"/>
      <c r="F985" s="85"/>
      <c r="G985" s="85"/>
      <c r="H985" s="86">
        <v>41807</v>
      </c>
      <c r="I985" s="87"/>
      <c r="J985" s="85"/>
      <c r="K985" s="85">
        <v>-163.06</v>
      </c>
      <c r="L985" s="85">
        <v>-8.81</v>
      </c>
      <c r="M985" s="113"/>
      <c r="N985" s="113"/>
      <c r="O985" s="88"/>
      <c r="P985" s="31"/>
      <c r="Q985" s="31"/>
    </row>
    <row r="986" spans="2:17" ht="12">
      <c r="B986" s="102" t="s">
        <v>478</v>
      </c>
      <c r="C986" s="103">
        <v>600</v>
      </c>
      <c r="D986" s="97">
        <v>102</v>
      </c>
      <c r="E986" s="97">
        <v>24</v>
      </c>
      <c r="F986" s="101">
        <v>126</v>
      </c>
      <c r="G986" s="101">
        <v>126</v>
      </c>
      <c r="H986" s="111">
        <v>41768</v>
      </c>
      <c r="I986" s="101">
        <v>0</v>
      </c>
      <c r="J986" s="101"/>
      <c r="K986" s="101"/>
      <c r="L986" s="101"/>
      <c r="M986" s="101"/>
      <c r="N986" s="81">
        <v>0</v>
      </c>
      <c r="O986" s="81">
        <f>SUM(N986/3.4528)</f>
        <v>0</v>
      </c>
      <c r="P986" s="31"/>
      <c r="Q986" s="31"/>
    </row>
    <row r="987" spans="2:17" ht="12">
      <c r="B987" s="91" t="s">
        <v>634</v>
      </c>
      <c r="C987" s="92">
        <v>600</v>
      </c>
      <c r="D987" s="93">
        <v>102</v>
      </c>
      <c r="E987" s="93">
        <v>24</v>
      </c>
      <c r="F987" s="94">
        <v>126</v>
      </c>
      <c r="G987" s="94">
        <v>126</v>
      </c>
      <c r="H987" s="99">
        <v>41815</v>
      </c>
      <c r="I987" s="94">
        <v>0</v>
      </c>
      <c r="J987" s="78"/>
      <c r="K987" s="78"/>
      <c r="L987" s="78"/>
      <c r="M987" s="78"/>
      <c r="N987" s="90">
        <v>0</v>
      </c>
      <c r="O987" s="81">
        <f>SUM(N987/3.4528)</f>
        <v>0</v>
      </c>
      <c r="P987" s="31"/>
      <c r="Q987" s="31"/>
    </row>
    <row r="988" spans="2:17" ht="12">
      <c r="B988" s="112" t="s">
        <v>271</v>
      </c>
      <c r="C988" s="103">
        <v>600</v>
      </c>
      <c r="D988" s="97">
        <v>102</v>
      </c>
      <c r="E988" s="97">
        <v>24</v>
      </c>
      <c r="F988" s="101">
        <v>160</v>
      </c>
      <c r="G988" s="101">
        <v>160.71</v>
      </c>
      <c r="H988" s="104">
        <v>41821</v>
      </c>
      <c r="I988" s="67">
        <v>-0.71</v>
      </c>
      <c r="J988" s="78">
        <v>0.05</v>
      </c>
      <c r="K988" s="78"/>
      <c r="L988" s="78">
        <v>0.24</v>
      </c>
      <c r="M988" s="105"/>
      <c r="N988" s="115">
        <v>-0.71</v>
      </c>
      <c r="O988" s="59">
        <f>SUM(N988/3.4528)</f>
        <v>-0.20563021316033364</v>
      </c>
      <c r="P988" s="31"/>
      <c r="Q988" s="31"/>
    </row>
    <row r="989" spans="2:17" ht="12">
      <c r="B989" s="112" t="s">
        <v>201</v>
      </c>
      <c r="C989" s="103">
        <v>200</v>
      </c>
      <c r="D989" s="97">
        <v>34</v>
      </c>
      <c r="E989" s="97"/>
      <c r="F989" s="101"/>
      <c r="G989" s="101"/>
      <c r="H989" s="104">
        <v>41821</v>
      </c>
      <c r="I989" s="62"/>
      <c r="J989" s="85">
        <v>-0.05</v>
      </c>
      <c r="K989" s="85"/>
      <c r="L989" s="85">
        <v>-0.24</v>
      </c>
      <c r="M989" s="113"/>
      <c r="N989" s="115"/>
      <c r="O989" s="165"/>
      <c r="P989" s="31"/>
      <c r="Q989" s="31"/>
    </row>
    <row r="990" spans="2:17" ht="12">
      <c r="B990" s="91" t="s">
        <v>847</v>
      </c>
      <c r="C990" s="92">
        <v>600</v>
      </c>
      <c r="D990" s="93">
        <v>102</v>
      </c>
      <c r="E990" s="93">
        <v>24</v>
      </c>
      <c r="F990" s="94">
        <v>126</v>
      </c>
      <c r="G990" s="94">
        <v>126</v>
      </c>
      <c r="H990" s="99">
        <v>41758</v>
      </c>
      <c r="I990" s="94">
        <v>0</v>
      </c>
      <c r="J990" s="94"/>
      <c r="K990" s="94"/>
      <c r="L990" s="94"/>
      <c r="M990" s="94"/>
      <c r="N990" s="90">
        <v>0</v>
      </c>
      <c r="O990" s="81">
        <f>SUM(N990/3.4528)</f>
        <v>0</v>
      </c>
      <c r="P990" s="31"/>
      <c r="Q990" s="31"/>
    </row>
    <row r="991" spans="1:17" ht="12">
      <c r="A991" s="73"/>
      <c r="B991" s="102" t="s">
        <v>174</v>
      </c>
      <c r="C991" s="103">
        <v>600</v>
      </c>
      <c r="D991" s="97">
        <v>102</v>
      </c>
      <c r="E991" s="97">
        <v>24</v>
      </c>
      <c r="F991" s="101">
        <v>126</v>
      </c>
      <c r="G991" s="101">
        <v>126</v>
      </c>
      <c r="H991" s="111">
        <v>41813</v>
      </c>
      <c r="I991" s="101">
        <v>0</v>
      </c>
      <c r="J991" s="101"/>
      <c r="K991" s="101"/>
      <c r="L991" s="101"/>
      <c r="M991" s="101"/>
      <c r="N991" s="119">
        <v>0</v>
      </c>
      <c r="O991" s="81">
        <f>SUM(N991/3.4528)</f>
        <v>0</v>
      </c>
      <c r="P991" s="31"/>
      <c r="Q991" s="31"/>
    </row>
    <row r="992" spans="1:17" ht="12">
      <c r="A992" s="73"/>
      <c r="B992" s="32" t="s">
        <v>663</v>
      </c>
      <c r="C992" s="76">
        <v>630</v>
      </c>
      <c r="D992" s="77">
        <v>107.1</v>
      </c>
      <c r="E992" s="77">
        <v>24</v>
      </c>
      <c r="F992" s="78">
        <v>131.1</v>
      </c>
      <c r="G992" s="78">
        <v>128.36</v>
      </c>
      <c r="H992" s="79">
        <v>41849</v>
      </c>
      <c r="I992" s="80">
        <v>2.74</v>
      </c>
      <c r="J992" s="55">
        <v>1.12</v>
      </c>
      <c r="K992" s="78">
        <v>-2.74</v>
      </c>
      <c r="L992" s="78"/>
      <c r="M992" s="105"/>
      <c r="N992" s="69">
        <v>1.12</v>
      </c>
      <c r="O992" s="126">
        <f>SUM(N992/3.4528)</f>
        <v>0.324374420759963</v>
      </c>
      <c r="P992" s="31"/>
      <c r="Q992" s="31"/>
    </row>
    <row r="993" spans="1:17" ht="12">
      <c r="A993" s="73"/>
      <c r="B993" s="46" t="s">
        <v>663</v>
      </c>
      <c r="C993" s="83"/>
      <c r="D993" s="84"/>
      <c r="E993" s="84"/>
      <c r="F993" s="85"/>
      <c r="G993" s="85"/>
      <c r="H993" s="86" t="s">
        <v>66</v>
      </c>
      <c r="I993" s="87">
        <v>-2.74</v>
      </c>
      <c r="J993" s="47"/>
      <c r="K993" s="85">
        <v>2.74</v>
      </c>
      <c r="L993" s="85"/>
      <c r="M993" s="113"/>
      <c r="N993" s="68"/>
      <c r="O993" s="167"/>
      <c r="P993" s="31"/>
      <c r="Q993" s="31"/>
    </row>
    <row r="994" spans="1:17" ht="12">
      <c r="A994" s="73"/>
      <c r="B994" s="46" t="s">
        <v>721</v>
      </c>
      <c r="C994" s="83">
        <v>610</v>
      </c>
      <c r="D994" s="84">
        <v>103.7</v>
      </c>
      <c r="E994" s="84">
        <v>24</v>
      </c>
      <c r="F994" s="85">
        <v>127.7</v>
      </c>
      <c r="G994" s="85">
        <v>127</v>
      </c>
      <c r="H994" s="86">
        <v>41730</v>
      </c>
      <c r="I994" s="130">
        <v>0.7</v>
      </c>
      <c r="J994" s="85"/>
      <c r="K994" s="85"/>
      <c r="L994" s="47">
        <v>0.07</v>
      </c>
      <c r="M994" s="113"/>
      <c r="N994" s="68">
        <v>0.77</v>
      </c>
      <c r="O994" s="126">
        <f aca="true" t="shared" si="27" ref="O994:O1006">SUM(N994/3.4528)</f>
        <v>0.22300741427247453</v>
      </c>
      <c r="P994" s="31"/>
      <c r="Q994" s="31"/>
    </row>
    <row r="995" spans="2:17" ht="12">
      <c r="B995" s="82" t="s">
        <v>924</v>
      </c>
      <c r="C995" s="83">
        <v>690</v>
      </c>
      <c r="D995" s="84">
        <v>117.3</v>
      </c>
      <c r="E995" s="84">
        <v>24</v>
      </c>
      <c r="F995" s="85">
        <v>141.3</v>
      </c>
      <c r="G995" s="85">
        <v>141.3</v>
      </c>
      <c r="H995" s="86">
        <v>41745</v>
      </c>
      <c r="I995" s="87">
        <v>0</v>
      </c>
      <c r="J995" s="85"/>
      <c r="K995" s="85"/>
      <c r="L995" s="85"/>
      <c r="M995" s="113"/>
      <c r="N995" s="88">
        <v>0</v>
      </c>
      <c r="O995" s="81">
        <f t="shared" si="27"/>
        <v>0</v>
      </c>
      <c r="P995" s="31"/>
      <c r="Q995" s="31"/>
    </row>
    <row r="996" spans="2:17" ht="12">
      <c r="B996" s="102" t="s">
        <v>717</v>
      </c>
      <c r="C996" s="103">
        <v>680</v>
      </c>
      <c r="D996" s="97">
        <v>115.6</v>
      </c>
      <c r="E996" s="97">
        <v>24</v>
      </c>
      <c r="F996" s="101">
        <v>139.6</v>
      </c>
      <c r="G996" s="101">
        <v>139.6</v>
      </c>
      <c r="H996" s="104">
        <v>41810</v>
      </c>
      <c r="I996" s="100">
        <v>0</v>
      </c>
      <c r="J996" s="101"/>
      <c r="K996" s="101"/>
      <c r="L996" s="101"/>
      <c r="M996" s="117"/>
      <c r="N996" s="119">
        <v>0</v>
      </c>
      <c r="O996" s="81">
        <f t="shared" si="27"/>
        <v>0</v>
      </c>
      <c r="P996" s="31"/>
      <c r="Q996" s="31"/>
    </row>
    <row r="997" spans="2:17" ht="12">
      <c r="B997" s="32" t="s">
        <v>632</v>
      </c>
      <c r="C997" s="76">
        <v>530</v>
      </c>
      <c r="D997" s="77">
        <v>90.1</v>
      </c>
      <c r="E997" s="77">
        <v>24</v>
      </c>
      <c r="F997" s="78">
        <v>114.1</v>
      </c>
      <c r="G997" s="78">
        <v>114.1</v>
      </c>
      <c r="H997" s="79">
        <v>41968</v>
      </c>
      <c r="I997" s="80">
        <v>0</v>
      </c>
      <c r="J997" s="55">
        <v>4.96</v>
      </c>
      <c r="K997" s="78">
        <v>114.1</v>
      </c>
      <c r="L997" s="78">
        <v>6.16</v>
      </c>
      <c r="M997" s="78"/>
      <c r="N997" s="126">
        <v>4.96</v>
      </c>
      <c r="O997" s="69">
        <f t="shared" si="27"/>
        <v>1.4365152919369788</v>
      </c>
      <c r="P997" s="31"/>
      <c r="Q997" s="31"/>
    </row>
    <row r="998" spans="2:17" ht="12">
      <c r="B998" s="46" t="s">
        <v>632</v>
      </c>
      <c r="C998" s="83"/>
      <c r="D998" s="84"/>
      <c r="E998" s="84"/>
      <c r="F998" s="85"/>
      <c r="G998" s="85"/>
      <c r="H998" s="86">
        <v>41968</v>
      </c>
      <c r="I998" s="87"/>
      <c r="J998" s="47"/>
      <c r="K998" s="85">
        <v>-114.1</v>
      </c>
      <c r="L998" s="85">
        <v>-6.16</v>
      </c>
      <c r="M998" s="85"/>
      <c r="N998" s="128"/>
      <c r="O998" s="68"/>
      <c r="P998" s="31"/>
      <c r="Q998" s="31"/>
    </row>
    <row r="999" spans="2:17" ht="12">
      <c r="B999" s="102" t="s">
        <v>628</v>
      </c>
      <c r="C999" s="103">
        <v>730</v>
      </c>
      <c r="D999" s="97">
        <v>124.1</v>
      </c>
      <c r="E999" s="97">
        <v>24</v>
      </c>
      <c r="F999" s="101">
        <v>148.1</v>
      </c>
      <c r="G999" s="101">
        <v>148.1</v>
      </c>
      <c r="H999" s="104">
        <v>41692</v>
      </c>
      <c r="I999" s="100">
        <v>0</v>
      </c>
      <c r="J999" s="101"/>
      <c r="K999" s="101"/>
      <c r="L999" s="101"/>
      <c r="M999" s="117"/>
      <c r="N999" s="119">
        <v>0</v>
      </c>
      <c r="O999" s="119">
        <f t="shared" si="27"/>
        <v>0</v>
      </c>
      <c r="P999" s="31"/>
      <c r="Q999" s="31"/>
    </row>
    <row r="1000" spans="2:17" ht="12">
      <c r="B1000" s="57" t="s">
        <v>189</v>
      </c>
      <c r="C1000" s="76">
        <v>563</v>
      </c>
      <c r="D1000" s="77">
        <v>95.71</v>
      </c>
      <c r="E1000" s="77">
        <v>24</v>
      </c>
      <c r="F1000" s="78">
        <v>119.71</v>
      </c>
      <c r="G1000" s="78">
        <v>119.71</v>
      </c>
      <c r="H1000" s="79">
        <v>41799</v>
      </c>
      <c r="I1000" s="80">
        <v>0</v>
      </c>
      <c r="J1000" s="78"/>
      <c r="K1000" s="78"/>
      <c r="L1000" s="78"/>
      <c r="M1000" s="105"/>
      <c r="N1000" s="58">
        <v>0</v>
      </c>
      <c r="O1000" s="59">
        <f t="shared" si="27"/>
        <v>0</v>
      </c>
      <c r="P1000" s="31"/>
      <c r="Q1000" s="31"/>
    </row>
    <row r="1001" spans="2:17" ht="12">
      <c r="B1001" s="60" t="s">
        <v>799</v>
      </c>
      <c r="C1001" s="83">
        <v>858</v>
      </c>
      <c r="D1001" s="84">
        <v>145.86</v>
      </c>
      <c r="E1001" s="84">
        <v>24</v>
      </c>
      <c r="F1001" s="85">
        <v>169.86</v>
      </c>
      <c r="G1001" s="85">
        <v>170</v>
      </c>
      <c r="H1001" s="86">
        <v>41820</v>
      </c>
      <c r="I1001" s="62">
        <v>-0.14</v>
      </c>
      <c r="J1001" s="85"/>
      <c r="K1001" s="40">
        <v>-0.66</v>
      </c>
      <c r="L1001" s="85"/>
      <c r="M1001" s="113"/>
      <c r="N1001" s="40">
        <v>-0.8</v>
      </c>
      <c r="O1001" s="61">
        <f t="shared" si="27"/>
        <v>-0.23169601482854496</v>
      </c>
      <c r="P1001" s="31"/>
      <c r="Q1001" s="31"/>
    </row>
    <row r="1002" spans="2:17" ht="12">
      <c r="B1002" s="102" t="s">
        <v>217</v>
      </c>
      <c r="C1002" s="103">
        <v>1104</v>
      </c>
      <c r="D1002" s="97">
        <v>187.68</v>
      </c>
      <c r="E1002" s="97">
        <v>24</v>
      </c>
      <c r="F1002" s="101">
        <v>211.68</v>
      </c>
      <c r="G1002" s="101">
        <v>211.68</v>
      </c>
      <c r="H1002" s="104">
        <v>41816</v>
      </c>
      <c r="I1002" s="100">
        <v>0</v>
      </c>
      <c r="J1002" s="101"/>
      <c r="K1002" s="101"/>
      <c r="L1002" s="101"/>
      <c r="M1002" s="117"/>
      <c r="N1002" s="119">
        <v>0</v>
      </c>
      <c r="O1002" s="81">
        <f t="shared" si="27"/>
        <v>0</v>
      </c>
      <c r="P1002" s="31"/>
      <c r="Q1002" s="31"/>
    </row>
    <row r="1003" spans="2:17" ht="12">
      <c r="B1003" s="32" t="s">
        <v>269</v>
      </c>
      <c r="C1003" s="76">
        <v>581</v>
      </c>
      <c r="D1003" s="77">
        <v>98.77</v>
      </c>
      <c r="E1003" s="77">
        <v>24</v>
      </c>
      <c r="F1003" s="78">
        <v>122.77</v>
      </c>
      <c r="G1003" s="78">
        <v>122.77</v>
      </c>
      <c r="H1003" s="79">
        <v>41967</v>
      </c>
      <c r="I1003" s="80">
        <v>0</v>
      </c>
      <c r="J1003" s="55">
        <v>5.3</v>
      </c>
      <c r="K1003" s="78"/>
      <c r="L1003" s="78">
        <v>3.58</v>
      </c>
      <c r="M1003" s="105"/>
      <c r="N1003" s="126">
        <v>1.65</v>
      </c>
      <c r="O1003" s="69">
        <f t="shared" si="27"/>
        <v>0.4778730305838739</v>
      </c>
      <c r="P1003" s="31"/>
      <c r="Q1003" s="31"/>
    </row>
    <row r="1004" spans="2:17" ht="12">
      <c r="B1004" s="46" t="s">
        <v>269</v>
      </c>
      <c r="C1004" s="83"/>
      <c r="D1004" s="84"/>
      <c r="E1004" s="84"/>
      <c r="F1004" s="85"/>
      <c r="G1004" s="85"/>
      <c r="H1004" s="86" t="s">
        <v>972</v>
      </c>
      <c r="I1004" s="87"/>
      <c r="J1004" s="40">
        <v>-3.65</v>
      </c>
      <c r="K1004" s="85"/>
      <c r="L1004" s="85">
        <v>-3.58</v>
      </c>
      <c r="M1004" s="113"/>
      <c r="N1004" s="128"/>
      <c r="O1004" s="68"/>
      <c r="P1004" s="31"/>
      <c r="Q1004" s="31"/>
    </row>
    <row r="1005" spans="2:17" ht="12">
      <c r="B1005" s="102" t="s">
        <v>858</v>
      </c>
      <c r="C1005" s="103">
        <v>761</v>
      </c>
      <c r="D1005" s="97">
        <v>129.37</v>
      </c>
      <c r="E1005" s="97">
        <v>24</v>
      </c>
      <c r="F1005" s="101">
        <v>153.37</v>
      </c>
      <c r="G1005" s="101">
        <v>153.37</v>
      </c>
      <c r="H1005" s="104">
        <v>41817</v>
      </c>
      <c r="I1005" s="100">
        <v>0</v>
      </c>
      <c r="J1005" s="101"/>
      <c r="K1005" s="101"/>
      <c r="L1005" s="101"/>
      <c r="M1005" s="117"/>
      <c r="N1005" s="119">
        <v>0</v>
      </c>
      <c r="O1005" s="119">
        <f t="shared" si="27"/>
        <v>0</v>
      </c>
      <c r="P1005" s="31"/>
      <c r="Q1005" s="31"/>
    </row>
    <row r="1006" spans="2:17" ht="12">
      <c r="B1006" s="75" t="s">
        <v>165</v>
      </c>
      <c r="C1006" s="76">
        <v>577</v>
      </c>
      <c r="D1006" s="77">
        <v>98.09</v>
      </c>
      <c r="E1006" s="77">
        <v>24</v>
      </c>
      <c r="F1006" s="78">
        <v>331.19</v>
      </c>
      <c r="G1006" s="78">
        <v>331.19</v>
      </c>
      <c r="H1006" s="79">
        <v>41772</v>
      </c>
      <c r="I1006" s="80">
        <v>0</v>
      </c>
      <c r="J1006" s="78"/>
      <c r="K1006" s="78"/>
      <c r="L1006" s="78"/>
      <c r="M1006" s="105"/>
      <c r="N1006" s="80">
        <v>0</v>
      </c>
      <c r="O1006" s="81">
        <f t="shared" si="27"/>
        <v>0</v>
      </c>
      <c r="P1006" s="31"/>
      <c r="Q1006" s="31"/>
    </row>
    <row r="1007" spans="2:17" ht="12">
      <c r="B1007" s="102" t="s">
        <v>166</v>
      </c>
      <c r="C1007" s="103">
        <v>631</v>
      </c>
      <c r="D1007" s="97">
        <v>107.27</v>
      </c>
      <c r="E1007" s="97"/>
      <c r="F1007" s="101"/>
      <c r="G1007" s="101"/>
      <c r="H1007" s="104"/>
      <c r="I1007" s="100"/>
      <c r="J1007" s="101"/>
      <c r="K1007" s="101"/>
      <c r="L1007" s="101"/>
      <c r="M1007" s="117"/>
      <c r="N1007" s="100"/>
      <c r="O1007" s="170"/>
      <c r="P1007" s="31"/>
      <c r="Q1007" s="31"/>
    </row>
    <row r="1008" spans="2:17" ht="12">
      <c r="B1008" s="82" t="s">
        <v>167</v>
      </c>
      <c r="C1008" s="83">
        <v>599</v>
      </c>
      <c r="D1008" s="84">
        <v>101.83</v>
      </c>
      <c r="E1008" s="84"/>
      <c r="F1008" s="85"/>
      <c r="G1008" s="85"/>
      <c r="H1008" s="86"/>
      <c r="I1008" s="87"/>
      <c r="J1008" s="85"/>
      <c r="K1008" s="85"/>
      <c r="L1008" s="85"/>
      <c r="M1008" s="113"/>
      <c r="N1008" s="87"/>
      <c r="O1008" s="169"/>
      <c r="P1008" s="31"/>
      <c r="Q1008" s="31"/>
    </row>
    <row r="1009" spans="2:17" ht="12">
      <c r="B1009" s="102" t="s">
        <v>259</v>
      </c>
      <c r="C1009" s="103">
        <v>590</v>
      </c>
      <c r="D1009" s="97">
        <v>100.3</v>
      </c>
      <c r="E1009" s="97">
        <v>24</v>
      </c>
      <c r="F1009" s="101">
        <v>124.3</v>
      </c>
      <c r="G1009" s="101">
        <v>124.3</v>
      </c>
      <c r="H1009" s="104">
        <v>41736</v>
      </c>
      <c r="I1009" s="100">
        <v>0</v>
      </c>
      <c r="J1009" s="101"/>
      <c r="K1009" s="101"/>
      <c r="L1009" s="101"/>
      <c r="M1009" s="117"/>
      <c r="N1009" s="119">
        <v>0</v>
      </c>
      <c r="O1009" s="81">
        <f>SUM(N1009/3.4528)</f>
        <v>0</v>
      </c>
      <c r="P1009" s="31"/>
      <c r="Q1009" s="31"/>
    </row>
    <row r="1010" spans="2:17" ht="12">
      <c r="B1010" s="75" t="s">
        <v>273</v>
      </c>
      <c r="C1010" s="76">
        <v>540</v>
      </c>
      <c r="D1010" s="77">
        <v>125.8</v>
      </c>
      <c r="E1010" s="77">
        <v>0</v>
      </c>
      <c r="F1010" s="78">
        <v>125.8</v>
      </c>
      <c r="G1010" s="78">
        <v>125.8</v>
      </c>
      <c r="H1010" s="89">
        <v>41949</v>
      </c>
      <c r="I1010" s="78">
        <v>0</v>
      </c>
      <c r="J1010" s="78"/>
      <c r="K1010" s="78">
        <v>316.2</v>
      </c>
      <c r="L1010" s="78">
        <v>18.17</v>
      </c>
      <c r="M1010" s="105"/>
      <c r="N1010" s="105">
        <v>0</v>
      </c>
      <c r="O1010" s="81">
        <f>SUM(N1010/3.4528)</f>
        <v>0</v>
      </c>
      <c r="P1010" s="31"/>
      <c r="Q1010" s="31"/>
    </row>
    <row r="1011" spans="2:17" ht="12">
      <c r="B1011" s="82" t="s">
        <v>273</v>
      </c>
      <c r="C1011" s="83"/>
      <c r="D1011" s="84"/>
      <c r="E1011" s="84"/>
      <c r="F1011" s="85"/>
      <c r="G1011" s="85"/>
      <c r="H1011" s="98">
        <v>41648</v>
      </c>
      <c r="I1011" s="85"/>
      <c r="J1011" s="85"/>
      <c r="K1011" s="85">
        <v>-316.2</v>
      </c>
      <c r="L1011" s="85">
        <v>-18.17</v>
      </c>
      <c r="M1011" s="113"/>
      <c r="N1011" s="113"/>
      <c r="O1011" s="169"/>
      <c r="P1011" s="31"/>
      <c r="Q1011" s="31"/>
    </row>
    <row r="1012" spans="2:17" ht="12">
      <c r="B1012" s="112" t="s">
        <v>322</v>
      </c>
      <c r="C1012" s="103">
        <v>607</v>
      </c>
      <c r="D1012" s="97">
        <v>103.19</v>
      </c>
      <c r="E1012" s="97">
        <v>24</v>
      </c>
      <c r="F1012" s="101">
        <v>172.41</v>
      </c>
      <c r="G1012" s="101">
        <v>173.07</v>
      </c>
      <c r="H1012" s="104">
        <v>41838</v>
      </c>
      <c r="I1012" s="118">
        <v>-0.66</v>
      </c>
      <c r="J1012" s="101">
        <v>0.93</v>
      </c>
      <c r="K1012" s="101"/>
      <c r="L1012" s="101"/>
      <c r="M1012" s="117"/>
      <c r="N1012" s="123">
        <v>-0.66</v>
      </c>
      <c r="O1012" s="59">
        <f>SUM(N1012/3.4528)</f>
        <v>-0.1911492122335496</v>
      </c>
      <c r="P1012" s="31"/>
      <c r="Q1012" s="31"/>
    </row>
    <row r="1013" spans="2:17" ht="12">
      <c r="B1013" s="60" t="s">
        <v>323</v>
      </c>
      <c r="C1013" s="83">
        <v>266</v>
      </c>
      <c r="D1013" s="84">
        <v>45.22</v>
      </c>
      <c r="E1013" s="84"/>
      <c r="F1013" s="85"/>
      <c r="G1013" s="85"/>
      <c r="H1013" s="86">
        <v>41838</v>
      </c>
      <c r="I1013" s="62"/>
      <c r="J1013" s="85">
        <v>-0.93</v>
      </c>
      <c r="K1013" s="85"/>
      <c r="L1013" s="85"/>
      <c r="M1013" s="113"/>
      <c r="N1013" s="61"/>
      <c r="O1013" s="165"/>
      <c r="P1013" s="31"/>
      <c r="Q1013" s="31"/>
    </row>
    <row r="1014" spans="2:17" ht="12">
      <c r="B1014" s="102" t="s">
        <v>232</v>
      </c>
      <c r="C1014" s="103">
        <v>609</v>
      </c>
      <c r="D1014" s="97">
        <v>103.53</v>
      </c>
      <c r="E1014" s="97">
        <v>24</v>
      </c>
      <c r="F1014" s="101">
        <v>127.53</v>
      </c>
      <c r="G1014" s="101">
        <v>127.53</v>
      </c>
      <c r="H1014" s="104">
        <v>41807</v>
      </c>
      <c r="I1014" s="87">
        <v>0</v>
      </c>
      <c r="J1014" s="85"/>
      <c r="K1014" s="85"/>
      <c r="L1014" s="85"/>
      <c r="M1014" s="113"/>
      <c r="N1014" s="88">
        <v>0</v>
      </c>
      <c r="O1014" s="81">
        <f>SUM(N1014/3.4528)</f>
        <v>0</v>
      </c>
      <c r="P1014" s="31"/>
      <c r="Q1014" s="31"/>
    </row>
    <row r="1015" spans="2:17" ht="12">
      <c r="B1015" s="75" t="s">
        <v>504</v>
      </c>
      <c r="C1015" s="76">
        <v>423</v>
      </c>
      <c r="D1015" s="77">
        <v>71.91</v>
      </c>
      <c r="E1015" s="77">
        <v>24</v>
      </c>
      <c r="F1015" s="78">
        <v>141.13</v>
      </c>
      <c r="G1015" s="78">
        <v>141.13</v>
      </c>
      <c r="H1015" s="79">
        <v>41871</v>
      </c>
      <c r="I1015" s="80">
        <v>0</v>
      </c>
      <c r="J1015" s="78">
        <v>2.03</v>
      </c>
      <c r="K1015" s="78">
        <v>140.43</v>
      </c>
      <c r="L1015" s="78">
        <v>7.62</v>
      </c>
      <c r="M1015" s="105"/>
      <c r="N1015" s="105">
        <v>0</v>
      </c>
      <c r="O1015" s="81">
        <f>SUM(N1015/3.4528)</f>
        <v>0</v>
      </c>
      <c r="P1015" s="31"/>
      <c r="Q1015" s="31"/>
    </row>
    <row r="1016" spans="2:17" ht="12">
      <c r="B1016" s="82" t="s">
        <v>323</v>
      </c>
      <c r="C1016" s="83">
        <v>266</v>
      </c>
      <c r="D1016" s="84">
        <v>45.22</v>
      </c>
      <c r="E1016" s="84"/>
      <c r="F1016" s="85"/>
      <c r="G1016" s="85"/>
      <c r="H1016" s="86">
        <v>41871</v>
      </c>
      <c r="I1016" s="87"/>
      <c r="J1016" s="85">
        <v>-2.03</v>
      </c>
      <c r="K1016" s="85">
        <v>-140.43</v>
      </c>
      <c r="L1016" s="85">
        <v>-7.62</v>
      </c>
      <c r="M1016" s="113"/>
      <c r="N1016" s="113"/>
      <c r="O1016" s="169"/>
      <c r="P1016" s="31"/>
      <c r="Q1016" s="31"/>
    </row>
    <row r="1017" spans="2:17" ht="12">
      <c r="B1017" s="41" t="s">
        <v>562</v>
      </c>
      <c r="C1017" s="103">
        <v>619</v>
      </c>
      <c r="D1017" s="97">
        <v>105.23</v>
      </c>
      <c r="E1017" s="97">
        <v>24</v>
      </c>
      <c r="F1017" s="101">
        <v>129.23</v>
      </c>
      <c r="G1017" s="101">
        <v>129.23</v>
      </c>
      <c r="H1017" s="104">
        <v>41841</v>
      </c>
      <c r="I1017" s="96">
        <v>0</v>
      </c>
      <c r="J1017" s="33">
        <v>0.81</v>
      </c>
      <c r="K1017" s="94"/>
      <c r="L1017" s="94"/>
      <c r="M1017" s="106"/>
      <c r="N1017" s="136">
        <v>0.81</v>
      </c>
      <c r="O1017" s="126">
        <f>SUM(N1017/3.4528)</f>
        <v>0.2345922150139018</v>
      </c>
      <c r="P1017" s="31"/>
      <c r="Q1017" s="31"/>
    </row>
    <row r="1018" spans="2:17" ht="12">
      <c r="B1018" s="65" t="s">
        <v>563</v>
      </c>
      <c r="C1018" s="92">
        <v>774</v>
      </c>
      <c r="D1018" s="93">
        <v>131.58</v>
      </c>
      <c r="E1018" s="93">
        <v>24</v>
      </c>
      <c r="F1018" s="94">
        <v>155.58</v>
      </c>
      <c r="G1018" s="94">
        <v>160</v>
      </c>
      <c r="H1018" s="95">
        <v>41722</v>
      </c>
      <c r="I1018" s="120">
        <v>-4.42</v>
      </c>
      <c r="J1018" s="94"/>
      <c r="K1018" s="49">
        <v>-4.42</v>
      </c>
      <c r="L1018" s="94"/>
      <c r="M1018" s="106"/>
      <c r="N1018" s="125">
        <v>-8.84</v>
      </c>
      <c r="O1018" s="59">
        <f>SUM(N1018/3.4528)</f>
        <v>-2.5602409638554215</v>
      </c>
      <c r="P1018" s="31"/>
      <c r="Q1018" s="31"/>
    </row>
    <row r="1019" spans="2:17" ht="12">
      <c r="B1019" s="41" t="s">
        <v>503</v>
      </c>
      <c r="C1019" s="103">
        <v>630</v>
      </c>
      <c r="D1019" s="97">
        <v>107.1</v>
      </c>
      <c r="E1019" s="97">
        <v>24</v>
      </c>
      <c r="F1019" s="101">
        <v>131.1</v>
      </c>
      <c r="G1019" s="101">
        <v>131.1</v>
      </c>
      <c r="H1019" s="104">
        <v>41821</v>
      </c>
      <c r="I1019" s="100">
        <v>0</v>
      </c>
      <c r="J1019" s="45">
        <v>0.04</v>
      </c>
      <c r="K1019" s="101"/>
      <c r="L1019" s="101">
        <v>0.04</v>
      </c>
      <c r="M1019" s="101"/>
      <c r="N1019" s="126">
        <v>0.04</v>
      </c>
      <c r="O1019" s="126">
        <f>SUM(N1019/3.4528)</f>
        <v>0.011584800741427249</v>
      </c>
      <c r="P1019" s="31"/>
      <c r="Q1019" s="31"/>
    </row>
    <row r="1020" spans="2:17" ht="12">
      <c r="B1020" s="41" t="s">
        <v>503</v>
      </c>
      <c r="C1020" s="103"/>
      <c r="D1020" s="97"/>
      <c r="E1020" s="97"/>
      <c r="F1020" s="101"/>
      <c r="G1020" s="101"/>
      <c r="H1020" s="104">
        <v>41821</v>
      </c>
      <c r="I1020" s="100"/>
      <c r="J1020" s="45"/>
      <c r="K1020" s="101"/>
      <c r="L1020" s="101">
        <v>-0.04</v>
      </c>
      <c r="M1020" s="101"/>
      <c r="N1020" s="128"/>
      <c r="O1020" s="167"/>
      <c r="P1020" s="31"/>
      <c r="Q1020" s="31"/>
    </row>
    <row r="1021" spans="2:17" ht="12">
      <c r="B1021" s="57" t="s">
        <v>780</v>
      </c>
      <c r="C1021" s="76">
        <v>857</v>
      </c>
      <c r="D1021" s="77">
        <v>145.69</v>
      </c>
      <c r="E1021" s="77">
        <v>24</v>
      </c>
      <c r="F1021" s="78">
        <v>169.69</v>
      </c>
      <c r="G1021" s="78">
        <v>110</v>
      </c>
      <c r="H1021" s="79">
        <v>41704</v>
      </c>
      <c r="I1021" s="80">
        <v>59.69</v>
      </c>
      <c r="J1021" s="78"/>
      <c r="K1021" s="58">
        <v>-143.98</v>
      </c>
      <c r="L1021" s="78"/>
      <c r="M1021" s="105"/>
      <c r="N1021" s="114">
        <v>-84.29</v>
      </c>
      <c r="O1021" s="59">
        <f>SUM(N1021/3.4528)</f>
        <v>-24.41207136237257</v>
      </c>
      <c r="P1021" s="31"/>
      <c r="Q1021" s="31"/>
    </row>
    <row r="1022" spans="2:17" ht="12">
      <c r="B1022" s="60" t="s">
        <v>780</v>
      </c>
      <c r="C1022" s="83"/>
      <c r="D1022" s="84"/>
      <c r="E1022" s="84"/>
      <c r="F1022" s="85"/>
      <c r="G1022" s="85"/>
      <c r="H1022" s="98" t="s">
        <v>66</v>
      </c>
      <c r="I1022" s="87">
        <v>-59.69</v>
      </c>
      <c r="J1022" s="85"/>
      <c r="K1022" s="47">
        <v>59.69</v>
      </c>
      <c r="L1022" s="85"/>
      <c r="M1022" s="113"/>
      <c r="N1022" s="116"/>
      <c r="O1022" s="165"/>
      <c r="P1022" s="31"/>
      <c r="Q1022" s="31"/>
    </row>
    <row r="1023" spans="2:17" ht="12">
      <c r="B1023" s="46" t="s">
        <v>471</v>
      </c>
      <c r="C1023" s="37">
        <v>479</v>
      </c>
      <c r="D1023" s="38">
        <v>81.43</v>
      </c>
      <c r="E1023" s="38">
        <v>24</v>
      </c>
      <c r="F1023" s="39">
        <v>105.43</v>
      </c>
      <c r="G1023" s="39"/>
      <c r="H1023" s="48"/>
      <c r="I1023" s="130">
        <v>105.43</v>
      </c>
      <c r="J1023" s="47">
        <v>5.31</v>
      </c>
      <c r="K1023" s="40">
        <v>-7.15</v>
      </c>
      <c r="L1023" s="85"/>
      <c r="M1023" s="113"/>
      <c r="N1023" s="68">
        <v>103.59</v>
      </c>
      <c r="O1023" s="126">
        <f>SUM(N1023/3.4528)</f>
        <v>30.001737720111215</v>
      </c>
      <c r="P1023" s="31"/>
      <c r="Q1023" s="31"/>
    </row>
    <row r="1024" spans="2:17" ht="12">
      <c r="B1024" s="82" t="s">
        <v>62</v>
      </c>
      <c r="C1024" s="83">
        <v>630</v>
      </c>
      <c r="D1024" s="84">
        <v>107.1</v>
      </c>
      <c r="E1024" s="84">
        <v>24</v>
      </c>
      <c r="F1024" s="85">
        <v>131.1</v>
      </c>
      <c r="G1024" s="85">
        <v>131.1</v>
      </c>
      <c r="H1024" s="86">
        <v>41724</v>
      </c>
      <c r="I1024" s="87">
        <v>0</v>
      </c>
      <c r="J1024" s="85"/>
      <c r="K1024" s="85"/>
      <c r="L1024" s="85"/>
      <c r="M1024" s="113"/>
      <c r="N1024" s="88">
        <v>0</v>
      </c>
      <c r="O1024" s="81">
        <f>SUM(N1024/3.4528)</f>
        <v>0</v>
      </c>
      <c r="P1024" s="31"/>
      <c r="Q1024" s="31"/>
    </row>
    <row r="1025" spans="2:17" ht="12">
      <c r="B1025" s="82" t="s">
        <v>795</v>
      </c>
      <c r="C1025" s="83">
        <v>750</v>
      </c>
      <c r="D1025" s="84">
        <v>127.5</v>
      </c>
      <c r="E1025" s="84">
        <v>24</v>
      </c>
      <c r="F1025" s="85">
        <v>151.5</v>
      </c>
      <c r="G1025" s="85">
        <v>151.5</v>
      </c>
      <c r="H1025" s="86">
        <v>41713</v>
      </c>
      <c r="I1025" s="87">
        <v>0</v>
      </c>
      <c r="J1025" s="85"/>
      <c r="K1025" s="85"/>
      <c r="L1025" s="85"/>
      <c r="M1025" s="113"/>
      <c r="N1025" s="88">
        <v>0</v>
      </c>
      <c r="O1025" s="81">
        <f>SUM(N1025/3.4528)</f>
        <v>0</v>
      </c>
      <c r="P1025" s="31"/>
      <c r="Q1025" s="31"/>
    </row>
    <row r="1026" spans="2:17" ht="12">
      <c r="B1026" s="102" t="s">
        <v>433</v>
      </c>
      <c r="C1026" s="103">
        <v>570</v>
      </c>
      <c r="D1026" s="97">
        <v>96.9</v>
      </c>
      <c r="E1026" s="97">
        <v>24</v>
      </c>
      <c r="F1026" s="101">
        <v>120.9</v>
      </c>
      <c r="G1026" s="101">
        <v>120.9</v>
      </c>
      <c r="H1026" s="104">
        <v>41794</v>
      </c>
      <c r="I1026" s="100">
        <v>0</v>
      </c>
      <c r="J1026" s="101"/>
      <c r="K1026" s="101"/>
      <c r="L1026" s="101"/>
      <c r="M1026" s="117"/>
      <c r="N1026" s="119">
        <v>0</v>
      </c>
      <c r="O1026" s="81">
        <f>SUM(N1026/3.4528)</f>
        <v>0</v>
      </c>
      <c r="P1026" s="31"/>
      <c r="Q1026" s="31"/>
    </row>
    <row r="1027" spans="2:17" ht="12">
      <c r="B1027" s="75" t="s">
        <v>401</v>
      </c>
      <c r="C1027" s="76">
        <v>524</v>
      </c>
      <c r="D1027" s="77">
        <v>89.08</v>
      </c>
      <c r="E1027" s="77">
        <v>24</v>
      </c>
      <c r="F1027" s="78">
        <v>113.08</v>
      </c>
      <c r="G1027" s="78">
        <v>113.08</v>
      </c>
      <c r="H1027" s="79">
        <v>41724</v>
      </c>
      <c r="I1027" s="80">
        <v>0</v>
      </c>
      <c r="J1027" s="78"/>
      <c r="K1027" s="78">
        <v>9.13</v>
      </c>
      <c r="L1027" s="78"/>
      <c r="M1027" s="105"/>
      <c r="N1027" s="105">
        <v>0</v>
      </c>
      <c r="O1027" s="81">
        <f>SUM(N1027/3.4528)</f>
        <v>0</v>
      </c>
      <c r="P1027" s="31"/>
      <c r="Q1027" s="31"/>
    </row>
    <row r="1028" spans="2:17" ht="12">
      <c r="B1028" s="102" t="s">
        <v>401</v>
      </c>
      <c r="C1028" s="103"/>
      <c r="D1028" s="97"/>
      <c r="E1028" s="97"/>
      <c r="F1028" s="101"/>
      <c r="G1028" s="101"/>
      <c r="H1028" s="104">
        <v>41724</v>
      </c>
      <c r="I1028" s="100"/>
      <c r="J1028" s="101"/>
      <c r="K1028" s="101">
        <v>-9.13</v>
      </c>
      <c r="L1028" s="101"/>
      <c r="M1028" s="117"/>
      <c r="N1028" s="117"/>
      <c r="O1028" s="169"/>
      <c r="P1028" s="31"/>
      <c r="Q1028" s="31"/>
    </row>
    <row r="1029" spans="2:17" ht="12">
      <c r="B1029" s="32" t="s">
        <v>672</v>
      </c>
      <c r="C1029" s="76">
        <v>589</v>
      </c>
      <c r="D1029" s="77">
        <v>100.13</v>
      </c>
      <c r="E1029" s="77">
        <v>24</v>
      </c>
      <c r="F1029" s="78">
        <v>124.13</v>
      </c>
      <c r="G1029" s="78">
        <v>124.13</v>
      </c>
      <c r="H1029" s="79">
        <v>41939</v>
      </c>
      <c r="I1029" s="80">
        <v>0</v>
      </c>
      <c r="J1029" s="55">
        <v>4.36</v>
      </c>
      <c r="K1029" s="78"/>
      <c r="L1029" s="78">
        <v>4.47</v>
      </c>
      <c r="M1029" s="105"/>
      <c r="N1029" s="69">
        <v>2.96</v>
      </c>
      <c r="O1029" s="126">
        <f>SUM(N1029/3.4528)</f>
        <v>0.8572752548656163</v>
      </c>
      <c r="P1029" s="31"/>
      <c r="Q1029" s="31"/>
    </row>
    <row r="1030" spans="2:17" ht="12">
      <c r="B1030" s="46" t="s">
        <v>672</v>
      </c>
      <c r="C1030" s="83"/>
      <c r="D1030" s="84"/>
      <c r="E1030" s="84"/>
      <c r="F1030" s="85"/>
      <c r="G1030" s="85"/>
      <c r="H1030" s="86">
        <v>41939</v>
      </c>
      <c r="I1030" s="87"/>
      <c r="J1030" s="40">
        <v>-1.4</v>
      </c>
      <c r="K1030" s="85"/>
      <c r="L1030" s="85">
        <v>-4.47</v>
      </c>
      <c r="M1030" s="113"/>
      <c r="N1030" s="68"/>
      <c r="O1030" s="167"/>
      <c r="P1030" s="31"/>
      <c r="Q1030" s="31"/>
    </row>
    <row r="1031" spans="2:17" ht="12">
      <c r="B1031" s="112" t="s">
        <v>481</v>
      </c>
      <c r="C1031" s="103">
        <v>584</v>
      </c>
      <c r="D1031" s="97">
        <v>99.28</v>
      </c>
      <c r="E1031" s="97">
        <v>24</v>
      </c>
      <c r="F1031" s="101">
        <v>123.28</v>
      </c>
      <c r="G1031" s="101">
        <v>123.79</v>
      </c>
      <c r="H1031" s="104">
        <v>41803</v>
      </c>
      <c r="I1031" s="62">
        <v>-0.51</v>
      </c>
      <c r="J1031" s="85"/>
      <c r="K1031" s="85"/>
      <c r="L1031" s="85"/>
      <c r="M1031" s="113"/>
      <c r="N1031" s="116">
        <v>-0.51</v>
      </c>
      <c r="O1031" s="59">
        <f aca="true" t="shared" si="28" ref="O1031:O1036">SUM(N1031/3.4528)</f>
        <v>-0.1477062094531974</v>
      </c>
      <c r="P1031" s="31"/>
      <c r="Q1031" s="31"/>
    </row>
    <row r="1032" spans="2:17" ht="12">
      <c r="B1032" s="32" t="s">
        <v>381</v>
      </c>
      <c r="C1032" s="27">
        <v>643</v>
      </c>
      <c r="D1032" s="28">
        <v>109.31</v>
      </c>
      <c r="E1032" s="28">
        <v>24</v>
      </c>
      <c r="F1032" s="29">
        <v>133.31</v>
      </c>
      <c r="G1032" s="29"/>
      <c r="H1032" s="30"/>
      <c r="I1032" s="127">
        <v>133.31</v>
      </c>
      <c r="J1032" s="55">
        <v>7.2</v>
      </c>
      <c r="K1032" s="55">
        <v>133.31</v>
      </c>
      <c r="L1032" s="55">
        <v>13.44</v>
      </c>
      <c r="M1032" s="121"/>
      <c r="N1032" s="69">
        <v>287.26</v>
      </c>
      <c r="O1032" s="126">
        <f t="shared" si="28"/>
        <v>83.19624652455978</v>
      </c>
      <c r="P1032" s="31"/>
      <c r="Q1032" s="31"/>
    </row>
    <row r="1033" spans="2:17" ht="12">
      <c r="B1033" s="91" t="s">
        <v>786</v>
      </c>
      <c r="C1033" s="92">
        <v>621</v>
      </c>
      <c r="D1033" s="93">
        <v>105.57</v>
      </c>
      <c r="E1033" s="93">
        <v>24</v>
      </c>
      <c r="F1033" s="94">
        <v>129.57</v>
      </c>
      <c r="G1033" s="94">
        <v>129.57</v>
      </c>
      <c r="H1033" s="95">
        <v>41786</v>
      </c>
      <c r="I1033" s="96">
        <v>0</v>
      </c>
      <c r="J1033" s="94"/>
      <c r="K1033" s="94"/>
      <c r="L1033" s="94"/>
      <c r="M1033" s="139"/>
      <c r="N1033" s="90">
        <v>0</v>
      </c>
      <c r="O1033" s="81">
        <f t="shared" si="28"/>
        <v>0</v>
      </c>
      <c r="P1033" s="31"/>
      <c r="Q1033" s="31"/>
    </row>
    <row r="1034" spans="2:17" ht="12">
      <c r="B1034" s="102" t="s">
        <v>178</v>
      </c>
      <c r="C1034" s="103">
        <v>575</v>
      </c>
      <c r="D1034" s="97">
        <v>97.75</v>
      </c>
      <c r="E1034" s="97">
        <v>24</v>
      </c>
      <c r="F1034" s="101">
        <v>121.75</v>
      </c>
      <c r="G1034" s="101">
        <v>121.75</v>
      </c>
      <c r="H1034" s="104">
        <v>41782</v>
      </c>
      <c r="I1034" s="87">
        <v>0</v>
      </c>
      <c r="J1034" s="85"/>
      <c r="K1034" s="85"/>
      <c r="L1034" s="85"/>
      <c r="M1034" s="113"/>
      <c r="N1034" s="88">
        <v>0</v>
      </c>
      <c r="O1034" s="81">
        <f t="shared" si="28"/>
        <v>0</v>
      </c>
      <c r="P1034" s="31"/>
      <c r="Q1034" s="31"/>
    </row>
    <row r="1035" spans="2:17" ht="12">
      <c r="B1035" s="32" t="s">
        <v>925</v>
      </c>
      <c r="C1035" s="27">
        <v>617</v>
      </c>
      <c r="D1035" s="28">
        <v>104.89</v>
      </c>
      <c r="E1035" s="28">
        <v>24</v>
      </c>
      <c r="F1035" s="29">
        <v>128.89</v>
      </c>
      <c r="G1035" s="29"/>
      <c r="H1035" s="30"/>
      <c r="I1035" s="127">
        <v>128.89</v>
      </c>
      <c r="J1035" s="55">
        <v>6.96</v>
      </c>
      <c r="K1035" s="55">
        <v>128.89</v>
      </c>
      <c r="L1035" s="55">
        <v>13.3</v>
      </c>
      <c r="M1035" s="105"/>
      <c r="N1035" s="69">
        <v>278.04</v>
      </c>
      <c r="O1035" s="126">
        <f t="shared" si="28"/>
        <v>80.5259499536608</v>
      </c>
      <c r="P1035" s="31"/>
      <c r="Q1035" s="31"/>
    </row>
    <row r="1036" spans="2:17" ht="12">
      <c r="B1036" s="57" t="s">
        <v>533</v>
      </c>
      <c r="C1036" s="76">
        <v>645</v>
      </c>
      <c r="D1036" s="77">
        <v>109.65</v>
      </c>
      <c r="E1036" s="77">
        <v>24</v>
      </c>
      <c r="F1036" s="78">
        <v>133.65</v>
      </c>
      <c r="G1036" s="78">
        <v>149.12</v>
      </c>
      <c r="H1036" s="79">
        <v>41842</v>
      </c>
      <c r="I1036" s="67">
        <v>-15.47</v>
      </c>
      <c r="J1036" s="78">
        <v>0.88</v>
      </c>
      <c r="K1036" s="78"/>
      <c r="L1036" s="78"/>
      <c r="M1036" s="105"/>
      <c r="N1036" s="114">
        <v>-15.47</v>
      </c>
      <c r="O1036" s="59">
        <f t="shared" si="28"/>
        <v>-4.480421686746988</v>
      </c>
      <c r="P1036" s="31"/>
      <c r="Q1036" s="31"/>
    </row>
    <row r="1037" spans="2:17" ht="12">
      <c r="B1037" s="60" t="s">
        <v>533</v>
      </c>
      <c r="C1037" s="83"/>
      <c r="D1037" s="84"/>
      <c r="E1037" s="84"/>
      <c r="F1037" s="85"/>
      <c r="G1037" s="85"/>
      <c r="H1037" s="86">
        <v>41842</v>
      </c>
      <c r="I1037" s="62"/>
      <c r="J1037" s="85">
        <v>-0.88</v>
      </c>
      <c r="K1037" s="85"/>
      <c r="L1037" s="85"/>
      <c r="M1037" s="113"/>
      <c r="N1037" s="116"/>
      <c r="O1037" s="165"/>
      <c r="P1037" s="31"/>
      <c r="Q1037" s="31"/>
    </row>
    <row r="1038" spans="2:17" ht="12">
      <c r="B1038" s="41" t="s">
        <v>540</v>
      </c>
      <c r="C1038" s="42">
        <v>732</v>
      </c>
      <c r="D1038" s="43">
        <v>124.44</v>
      </c>
      <c r="E1038" s="43">
        <v>24</v>
      </c>
      <c r="F1038" s="35">
        <v>148.44</v>
      </c>
      <c r="G1038" s="101">
        <v>0.59</v>
      </c>
      <c r="H1038" s="111">
        <v>41751</v>
      </c>
      <c r="I1038" s="131">
        <v>147.85</v>
      </c>
      <c r="J1038" s="45">
        <v>7.98</v>
      </c>
      <c r="K1038" s="101">
        <v>148.44</v>
      </c>
      <c r="L1038" s="101">
        <v>10.97</v>
      </c>
      <c r="M1038" s="117"/>
      <c r="N1038" s="132">
        <v>155.83</v>
      </c>
      <c r="O1038" s="126">
        <f>SUM(N1038/3.4528)</f>
        <v>45.1314874884152</v>
      </c>
      <c r="P1038" s="31"/>
      <c r="Q1038" s="31"/>
    </row>
    <row r="1039" spans="2:17" ht="12">
      <c r="B1039" s="41" t="s">
        <v>540</v>
      </c>
      <c r="C1039" s="42"/>
      <c r="D1039" s="43"/>
      <c r="E1039" s="43"/>
      <c r="F1039" s="35"/>
      <c r="G1039" s="35"/>
      <c r="H1039" s="111">
        <v>41751</v>
      </c>
      <c r="I1039" s="130"/>
      <c r="J1039" s="47"/>
      <c r="K1039" s="85">
        <v>-148.44</v>
      </c>
      <c r="L1039" s="85">
        <v>-10.97</v>
      </c>
      <c r="M1039" s="113"/>
      <c r="N1039" s="132"/>
      <c r="O1039" s="167"/>
      <c r="P1039" s="31"/>
      <c r="Q1039" s="31"/>
    </row>
    <row r="1040" spans="2:17" ht="12">
      <c r="B1040" s="57" t="s">
        <v>281</v>
      </c>
      <c r="C1040" s="76">
        <v>855</v>
      </c>
      <c r="D1040" s="77">
        <v>145.35</v>
      </c>
      <c r="E1040" s="77">
        <v>24</v>
      </c>
      <c r="F1040" s="78">
        <v>169.35</v>
      </c>
      <c r="G1040" s="78"/>
      <c r="H1040" s="89" t="s">
        <v>66</v>
      </c>
      <c r="I1040" s="80">
        <v>169.35</v>
      </c>
      <c r="J1040" s="78"/>
      <c r="K1040" s="58">
        <v>-439.44</v>
      </c>
      <c r="L1040" s="78"/>
      <c r="M1040" s="105"/>
      <c r="N1040" s="114">
        <v>-270.09</v>
      </c>
      <c r="O1040" s="59">
        <f>SUM(N1040/3.4528)</f>
        <v>-78.22347080630213</v>
      </c>
      <c r="P1040" s="31"/>
      <c r="Q1040" s="31"/>
    </row>
    <row r="1041" spans="2:17" ht="12">
      <c r="B1041" s="32" t="s">
        <v>687</v>
      </c>
      <c r="C1041" s="76">
        <v>1200</v>
      </c>
      <c r="D1041" s="77">
        <v>204</v>
      </c>
      <c r="E1041" s="77">
        <v>24</v>
      </c>
      <c r="F1041" s="78">
        <v>228</v>
      </c>
      <c r="G1041" s="78">
        <v>228</v>
      </c>
      <c r="H1041" s="79">
        <v>41821</v>
      </c>
      <c r="I1041" s="80">
        <v>0</v>
      </c>
      <c r="J1041" s="55">
        <v>0.07</v>
      </c>
      <c r="K1041" s="78"/>
      <c r="L1041" s="78">
        <v>1.16</v>
      </c>
      <c r="M1041" s="105"/>
      <c r="N1041" s="69">
        <v>0.07</v>
      </c>
      <c r="O1041" s="126">
        <f>SUM(N1041/3.4528)</f>
        <v>0.020273401297497686</v>
      </c>
      <c r="P1041" s="31"/>
      <c r="Q1041" s="31"/>
    </row>
    <row r="1042" spans="2:17" ht="12">
      <c r="B1042" s="46" t="s">
        <v>687</v>
      </c>
      <c r="C1042" s="83"/>
      <c r="D1042" s="84"/>
      <c r="E1042" s="84"/>
      <c r="F1042" s="85"/>
      <c r="G1042" s="85"/>
      <c r="H1042" s="86">
        <v>41821</v>
      </c>
      <c r="I1042" s="87"/>
      <c r="J1042" s="47"/>
      <c r="K1042" s="85"/>
      <c r="L1042" s="85">
        <v>-1.16</v>
      </c>
      <c r="M1042" s="113"/>
      <c r="N1042" s="68"/>
      <c r="O1042" s="167"/>
      <c r="P1042" s="31"/>
      <c r="Q1042" s="31"/>
    </row>
    <row r="1043" spans="2:17" ht="12">
      <c r="B1043" s="102" t="s">
        <v>80</v>
      </c>
      <c r="C1043" s="103">
        <v>749</v>
      </c>
      <c r="D1043" s="97">
        <v>127.33</v>
      </c>
      <c r="E1043" s="97">
        <v>24</v>
      </c>
      <c r="F1043" s="101">
        <v>196.43</v>
      </c>
      <c r="G1043" s="101">
        <v>196.43</v>
      </c>
      <c r="H1043" s="104">
        <v>41756</v>
      </c>
      <c r="I1043" s="100">
        <v>0</v>
      </c>
      <c r="J1043" s="101"/>
      <c r="K1043" s="101"/>
      <c r="L1043" s="101"/>
      <c r="M1043" s="117"/>
      <c r="N1043" s="119">
        <v>0</v>
      </c>
      <c r="O1043" s="81">
        <f>SUM(N1043/3.4528)</f>
        <v>0</v>
      </c>
      <c r="P1043" s="31"/>
      <c r="Q1043" s="31"/>
    </row>
    <row r="1044" spans="2:17" ht="12">
      <c r="B1044" s="82" t="s">
        <v>80</v>
      </c>
      <c r="C1044" s="83">
        <v>451</v>
      </c>
      <c r="D1044" s="84">
        <v>45.1</v>
      </c>
      <c r="E1044" s="84"/>
      <c r="F1044" s="85"/>
      <c r="G1044" s="85"/>
      <c r="H1044" s="86"/>
      <c r="I1044" s="87"/>
      <c r="J1044" s="85"/>
      <c r="K1044" s="85"/>
      <c r="L1044" s="85"/>
      <c r="M1044" s="113"/>
      <c r="N1044" s="88"/>
      <c r="O1044" s="169"/>
      <c r="P1044" s="31"/>
      <c r="Q1044" s="31"/>
    </row>
    <row r="1045" spans="2:17" ht="12">
      <c r="B1045" s="91" t="s">
        <v>892</v>
      </c>
      <c r="C1045" s="92">
        <v>792</v>
      </c>
      <c r="D1045" s="93">
        <v>134.64</v>
      </c>
      <c r="E1045" s="93">
        <v>24</v>
      </c>
      <c r="F1045" s="94">
        <v>158.64</v>
      </c>
      <c r="G1045" s="94">
        <v>158.64</v>
      </c>
      <c r="H1045" s="95">
        <v>41820</v>
      </c>
      <c r="I1045" s="96">
        <v>0</v>
      </c>
      <c r="J1045" s="94"/>
      <c r="K1045" s="94"/>
      <c r="L1045" s="94"/>
      <c r="M1045" s="106"/>
      <c r="N1045" s="90">
        <v>0</v>
      </c>
      <c r="O1045" s="81">
        <f>SUM(N1045/3.4528)</f>
        <v>0</v>
      </c>
      <c r="P1045" s="31"/>
      <c r="Q1045" s="31"/>
    </row>
    <row r="1046" spans="2:17" ht="12">
      <c r="B1046" s="102" t="s">
        <v>807</v>
      </c>
      <c r="C1046" s="103">
        <v>880</v>
      </c>
      <c r="D1046" s="97">
        <v>149.6</v>
      </c>
      <c r="E1046" s="97">
        <v>24</v>
      </c>
      <c r="F1046" s="101">
        <v>173.6</v>
      </c>
      <c r="G1046" s="101">
        <v>173.6</v>
      </c>
      <c r="H1046" s="104">
        <v>41787</v>
      </c>
      <c r="I1046" s="100">
        <v>0</v>
      </c>
      <c r="J1046" s="101"/>
      <c r="K1046" s="101"/>
      <c r="L1046" s="101"/>
      <c r="M1046" s="117"/>
      <c r="N1046" s="119">
        <v>0</v>
      </c>
      <c r="O1046" s="81">
        <f>SUM(N1046/3.4528)</f>
        <v>0</v>
      </c>
      <c r="P1046" s="31"/>
      <c r="Q1046" s="31"/>
    </row>
    <row r="1047" spans="2:17" ht="12">
      <c r="B1047" s="75" t="s">
        <v>306</v>
      </c>
      <c r="C1047" s="76">
        <v>714</v>
      </c>
      <c r="D1047" s="77">
        <f>SUM(C1047*0.17)</f>
        <v>121.38000000000001</v>
      </c>
      <c r="E1047" s="77">
        <v>24</v>
      </c>
      <c r="F1047" s="78">
        <f>SUM(D1047:E1048)</f>
        <v>270.84000000000003</v>
      </c>
      <c r="G1047" s="78">
        <v>257.92</v>
      </c>
      <c r="H1047" s="79">
        <v>41799</v>
      </c>
      <c r="I1047" s="80">
        <v>12.92</v>
      </c>
      <c r="J1047" s="78"/>
      <c r="K1047" s="78">
        <v>-12.92</v>
      </c>
      <c r="L1047" s="78" t="s">
        <v>964</v>
      </c>
      <c r="M1047" s="105"/>
      <c r="N1047" s="81">
        <v>0</v>
      </c>
      <c r="O1047" s="81">
        <f>SUM(N1047/3.4528)</f>
        <v>0</v>
      </c>
      <c r="P1047" s="31"/>
      <c r="Q1047" s="31"/>
    </row>
    <row r="1048" spans="2:17" ht="12">
      <c r="B1048" s="82" t="s">
        <v>305</v>
      </c>
      <c r="C1048" s="83">
        <v>738</v>
      </c>
      <c r="D1048" s="84">
        <f>SUM(C1048*0.17)</f>
        <v>125.46000000000001</v>
      </c>
      <c r="E1048" s="84"/>
      <c r="F1048" s="85"/>
      <c r="G1048" s="85"/>
      <c r="H1048" s="86" t="s">
        <v>66</v>
      </c>
      <c r="I1048" s="87">
        <v>-12.92</v>
      </c>
      <c r="J1048" s="85"/>
      <c r="K1048" s="85">
        <v>12.92</v>
      </c>
      <c r="L1048" s="85"/>
      <c r="M1048" s="113"/>
      <c r="N1048" s="88"/>
      <c r="O1048" s="169"/>
      <c r="P1048" s="31"/>
      <c r="Q1048" s="31"/>
    </row>
    <row r="1049" spans="2:17" ht="12">
      <c r="B1049" s="102" t="s">
        <v>844</v>
      </c>
      <c r="C1049" s="103">
        <v>605</v>
      </c>
      <c r="D1049" s="97">
        <v>102.85</v>
      </c>
      <c r="E1049" s="97">
        <v>24</v>
      </c>
      <c r="F1049" s="101">
        <v>126.85</v>
      </c>
      <c r="G1049" s="101">
        <v>126.85</v>
      </c>
      <c r="H1049" s="104">
        <v>41694</v>
      </c>
      <c r="I1049" s="100">
        <v>0</v>
      </c>
      <c r="J1049" s="101"/>
      <c r="K1049" s="101"/>
      <c r="L1049" s="101"/>
      <c r="M1049" s="117"/>
      <c r="N1049" s="119">
        <v>0</v>
      </c>
      <c r="O1049" s="81">
        <f>SUM(N1049/3.4528)</f>
        <v>0</v>
      </c>
      <c r="P1049" s="31"/>
      <c r="Q1049" s="31"/>
    </row>
    <row r="1050" spans="2:17" ht="12">
      <c r="B1050" s="54" t="s">
        <v>162</v>
      </c>
      <c r="C1050" s="51">
        <v>614</v>
      </c>
      <c r="D1050" s="52">
        <v>104.38</v>
      </c>
      <c r="E1050" s="52">
        <v>24</v>
      </c>
      <c r="F1050" s="50">
        <v>128.38</v>
      </c>
      <c r="G1050" s="50"/>
      <c r="H1050" s="53"/>
      <c r="I1050" s="129">
        <v>128.38</v>
      </c>
      <c r="J1050" s="33">
        <v>6.93</v>
      </c>
      <c r="K1050" s="94"/>
      <c r="L1050" s="94"/>
      <c r="M1050" s="106"/>
      <c r="N1050" s="136">
        <v>135.31</v>
      </c>
      <c r="O1050" s="126">
        <f>SUM(N1050/3.4528)</f>
        <v>39.18848470806302</v>
      </c>
      <c r="P1050" s="31"/>
      <c r="Q1050" s="31"/>
    </row>
    <row r="1051" spans="2:17" ht="12">
      <c r="B1051" s="41" t="s">
        <v>222</v>
      </c>
      <c r="C1051" s="42">
        <v>609</v>
      </c>
      <c r="D1051" s="43">
        <v>103.53</v>
      </c>
      <c r="E1051" s="43">
        <v>24</v>
      </c>
      <c r="F1051" s="35">
        <v>127.53</v>
      </c>
      <c r="G1051" s="35"/>
      <c r="H1051" s="44"/>
      <c r="I1051" s="131">
        <v>127.53</v>
      </c>
      <c r="J1051" s="45">
        <v>6.89</v>
      </c>
      <c r="K1051" s="45">
        <v>127.53</v>
      </c>
      <c r="L1051" s="45">
        <v>13.39</v>
      </c>
      <c r="M1051" s="117"/>
      <c r="N1051" s="132">
        <v>275.34</v>
      </c>
      <c r="O1051" s="126">
        <f>SUM(N1051/3.4528)</f>
        <v>79.74397590361446</v>
      </c>
      <c r="P1051" s="31"/>
      <c r="Q1051" s="31"/>
    </row>
    <row r="1052" spans="2:17" ht="12">
      <c r="B1052" s="75" t="s">
        <v>115</v>
      </c>
      <c r="C1052" s="76">
        <v>597</v>
      </c>
      <c r="D1052" s="77">
        <v>101.49</v>
      </c>
      <c r="E1052" s="77">
        <v>24</v>
      </c>
      <c r="F1052" s="78">
        <v>259.96</v>
      </c>
      <c r="G1052" s="78">
        <v>259.96</v>
      </c>
      <c r="H1052" s="79">
        <v>41771</v>
      </c>
      <c r="I1052" s="80">
        <v>0</v>
      </c>
      <c r="J1052" s="78"/>
      <c r="K1052" s="78"/>
      <c r="L1052" s="78"/>
      <c r="M1052" s="105"/>
      <c r="N1052" s="81">
        <v>0</v>
      </c>
      <c r="O1052" s="81">
        <f>SUM(N1052/3.4528)</f>
        <v>0</v>
      </c>
      <c r="P1052" s="31"/>
      <c r="Q1052" s="31"/>
    </row>
    <row r="1053" spans="2:17" ht="12">
      <c r="B1053" s="102" t="s">
        <v>114</v>
      </c>
      <c r="C1053" s="103">
        <v>791</v>
      </c>
      <c r="D1053" s="97">
        <v>134.47</v>
      </c>
      <c r="E1053" s="97"/>
      <c r="F1053" s="101"/>
      <c r="G1053" s="101"/>
      <c r="H1053" s="104"/>
      <c r="I1053" s="100"/>
      <c r="J1053" s="101"/>
      <c r="K1053" s="101"/>
      <c r="L1053" s="101"/>
      <c r="M1053" s="117"/>
      <c r="N1053" s="119"/>
      <c r="O1053" s="170"/>
      <c r="P1053" s="31"/>
      <c r="Q1053" s="31"/>
    </row>
    <row r="1054" spans="2:17" ht="12">
      <c r="B1054" s="75" t="s">
        <v>589</v>
      </c>
      <c r="C1054" s="76">
        <v>591</v>
      </c>
      <c r="D1054" s="77">
        <v>100.47</v>
      </c>
      <c r="E1054" s="77">
        <v>24</v>
      </c>
      <c r="F1054" s="78">
        <v>124.47</v>
      </c>
      <c r="G1054" s="78">
        <v>126.81</v>
      </c>
      <c r="H1054" s="79">
        <v>41708</v>
      </c>
      <c r="I1054" s="80">
        <v>-2.34</v>
      </c>
      <c r="J1054" s="78" t="s">
        <v>949</v>
      </c>
      <c r="K1054" s="78">
        <v>24</v>
      </c>
      <c r="L1054" s="78">
        <v>0.19</v>
      </c>
      <c r="M1054" s="105"/>
      <c r="N1054" s="78">
        <v>0</v>
      </c>
      <c r="O1054" s="81">
        <f>SUM(N1054/3.4528)</f>
        <v>0</v>
      </c>
      <c r="P1054" s="31"/>
      <c r="Q1054" s="31"/>
    </row>
    <row r="1055" spans="2:17" ht="12">
      <c r="B1055" s="102" t="s">
        <v>589</v>
      </c>
      <c r="C1055" s="103"/>
      <c r="D1055" s="97"/>
      <c r="E1055" s="97"/>
      <c r="F1055" s="101"/>
      <c r="G1055" s="101"/>
      <c r="H1055" s="104">
        <v>41708</v>
      </c>
      <c r="I1055" s="100"/>
      <c r="J1055" s="101"/>
      <c r="K1055" s="101"/>
      <c r="L1055" s="101">
        <v>-0.19</v>
      </c>
      <c r="M1055" s="117"/>
      <c r="N1055" s="101"/>
      <c r="O1055" s="170"/>
      <c r="P1055" s="31"/>
      <c r="Q1055" s="31"/>
    </row>
    <row r="1056" spans="2:17" ht="12">
      <c r="B1056" s="82" t="s">
        <v>589</v>
      </c>
      <c r="C1056" s="83"/>
      <c r="D1056" s="84"/>
      <c r="E1056" s="84"/>
      <c r="F1056" s="85"/>
      <c r="G1056" s="85">
        <v>-2.34</v>
      </c>
      <c r="H1056" s="86">
        <v>41773</v>
      </c>
      <c r="I1056" s="87">
        <v>2.34</v>
      </c>
      <c r="J1056" s="85" t="s">
        <v>965</v>
      </c>
      <c r="K1056" s="85">
        <v>-24</v>
      </c>
      <c r="L1056" s="163">
        <v>41934</v>
      </c>
      <c r="M1056" s="113"/>
      <c r="N1056" s="85"/>
      <c r="O1056" s="169"/>
      <c r="P1056" s="31"/>
      <c r="Q1056" s="31"/>
    </row>
    <row r="1057" spans="2:17" ht="12">
      <c r="B1057" s="82" t="s">
        <v>447</v>
      </c>
      <c r="C1057" s="83">
        <v>642</v>
      </c>
      <c r="D1057" s="97">
        <v>109.14</v>
      </c>
      <c r="E1057" s="84">
        <v>24</v>
      </c>
      <c r="F1057" s="85">
        <v>133.14</v>
      </c>
      <c r="G1057" s="85">
        <v>133.14</v>
      </c>
      <c r="H1057" s="86">
        <v>41757</v>
      </c>
      <c r="I1057" s="87">
        <v>0</v>
      </c>
      <c r="J1057" s="85"/>
      <c r="K1057" s="85"/>
      <c r="L1057" s="85"/>
      <c r="M1057" s="113"/>
      <c r="N1057" s="88">
        <v>0</v>
      </c>
      <c r="O1057" s="81">
        <f>SUM(N1057/3.4528)</f>
        <v>0</v>
      </c>
      <c r="P1057" s="31"/>
      <c r="Q1057" s="31"/>
    </row>
    <row r="1058" spans="2:17" ht="12">
      <c r="B1058" s="82" t="s">
        <v>406</v>
      </c>
      <c r="C1058" s="83">
        <v>598</v>
      </c>
      <c r="D1058" s="77">
        <v>101.66</v>
      </c>
      <c r="E1058" s="84">
        <v>24</v>
      </c>
      <c r="F1058" s="85">
        <v>125.66</v>
      </c>
      <c r="G1058" s="85">
        <v>125.66</v>
      </c>
      <c r="H1058" s="86">
        <v>41808</v>
      </c>
      <c r="I1058" s="87">
        <v>0</v>
      </c>
      <c r="J1058" s="85"/>
      <c r="K1058" s="85"/>
      <c r="L1058" s="85"/>
      <c r="M1058" s="113"/>
      <c r="N1058" s="88">
        <v>0</v>
      </c>
      <c r="O1058" s="81">
        <f>SUM(N1058/3.4528)</f>
        <v>0</v>
      </c>
      <c r="P1058" s="31"/>
      <c r="Q1058" s="31"/>
    </row>
    <row r="1059" spans="2:17" ht="12">
      <c r="B1059" s="75" t="s">
        <v>316</v>
      </c>
      <c r="C1059" s="76">
        <v>604</v>
      </c>
      <c r="D1059" s="77">
        <v>102.68</v>
      </c>
      <c r="E1059" s="77">
        <v>24</v>
      </c>
      <c r="F1059" s="78">
        <v>126.68</v>
      </c>
      <c r="G1059" s="78">
        <v>126.68</v>
      </c>
      <c r="H1059" s="79">
        <v>41739</v>
      </c>
      <c r="I1059" s="80">
        <v>0</v>
      </c>
      <c r="J1059" s="78"/>
      <c r="K1059" s="78"/>
      <c r="L1059" s="78"/>
      <c r="M1059" s="105"/>
      <c r="N1059" s="81">
        <v>0</v>
      </c>
      <c r="O1059" s="81">
        <f>SUM(N1059/3.4528)</f>
        <v>0</v>
      </c>
      <c r="P1059" s="31"/>
      <c r="Q1059" s="31"/>
    </row>
    <row r="1060" spans="2:17" ht="12">
      <c r="B1060" s="91" t="s">
        <v>875</v>
      </c>
      <c r="C1060" s="92">
        <v>604</v>
      </c>
      <c r="D1060" s="93">
        <v>102.68</v>
      </c>
      <c r="E1060" s="93">
        <v>24</v>
      </c>
      <c r="F1060" s="94">
        <v>126.68</v>
      </c>
      <c r="G1060" s="94">
        <v>126.68</v>
      </c>
      <c r="H1060" s="95">
        <v>41801</v>
      </c>
      <c r="I1060" s="96">
        <v>0</v>
      </c>
      <c r="J1060" s="94"/>
      <c r="K1060" s="94"/>
      <c r="L1060" s="94"/>
      <c r="M1060" s="106"/>
      <c r="N1060" s="90">
        <v>0</v>
      </c>
      <c r="O1060" s="81">
        <f>SUM(N1060/3.4528)</f>
        <v>0</v>
      </c>
      <c r="P1060" s="31"/>
      <c r="Q1060" s="31"/>
    </row>
    <row r="1061" spans="2:17" ht="12">
      <c r="B1061" s="102" t="s">
        <v>930</v>
      </c>
      <c r="C1061" s="103">
        <v>610</v>
      </c>
      <c r="D1061" s="97">
        <v>103.7</v>
      </c>
      <c r="E1061" s="97">
        <v>24</v>
      </c>
      <c r="F1061" s="101">
        <v>127.7</v>
      </c>
      <c r="G1061" s="101">
        <v>127.7</v>
      </c>
      <c r="H1061" s="104">
        <v>41772</v>
      </c>
      <c r="I1061" s="100">
        <v>0</v>
      </c>
      <c r="J1061" s="101"/>
      <c r="K1061" s="101"/>
      <c r="L1061" s="101"/>
      <c r="M1061" s="117"/>
      <c r="N1061" s="119">
        <v>0</v>
      </c>
      <c r="O1061" s="81">
        <f>SUM(N1061/3.4528)</f>
        <v>0</v>
      </c>
      <c r="P1061" s="31"/>
      <c r="Q1061" s="31"/>
    </row>
    <row r="1062" spans="2:17" ht="12">
      <c r="B1062" s="75" t="s">
        <v>543</v>
      </c>
      <c r="C1062" s="76">
        <v>608</v>
      </c>
      <c r="D1062" s="77">
        <v>103.36</v>
      </c>
      <c r="E1062" s="77">
        <v>24</v>
      </c>
      <c r="F1062" s="78">
        <v>127.36</v>
      </c>
      <c r="G1062" s="78">
        <v>127.36</v>
      </c>
      <c r="H1062" s="79">
        <v>41956</v>
      </c>
      <c r="I1062" s="80">
        <v>0</v>
      </c>
      <c r="J1062" s="55">
        <v>5.08</v>
      </c>
      <c r="K1062" s="78"/>
      <c r="L1062" s="78"/>
      <c r="M1062" s="76"/>
      <c r="N1062" s="126">
        <v>1.26</v>
      </c>
      <c r="O1062" s="69">
        <f>SUM(L1052+N1062/3.4528)</f>
        <v>0.3649212233549583</v>
      </c>
      <c r="P1062" s="31"/>
      <c r="Q1062" s="31"/>
    </row>
    <row r="1063" spans="2:17" ht="12">
      <c r="B1063" s="82" t="s">
        <v>543</v>
      </c>
      <c r="C1063" s="83"/>
      <c r="D1063" s="84"/>
      <c r="E1063" s="84"/>
      <c r="F1063" s="85"/>
      <c r="G1063" s="85"/>
      <c r="H1063" s="86">
        <v>41956</v>
      </c>
      <c r="I1063" s="87"/>
      <c r="J1063" s="40">
        <v>-3.82</v>
      </c>
      <c r="K1063" s="85"/>
      <c r="L1063" s="85"/>
      <c r="M1063" s="83"/>
      <c r="N1063" s="128"/>
      <c r="O1063" s="168"/>
      <c r="P1063" s="31"/>
      <c r="Q1063" s="31"/>
    </row>
    <row r="1064" spans="2:17" ht="12">
      <c r="B1064" s="102" t="s">
        <v>431</v>
      </c>
      <c r="C1064" s="103">
        <v>612</v>
      </c>
      <c r="D1064" s="97">
        <v>104.04</v>
      </c>
      <c r="E1064" s="97">
        <v>24</v>
      </c>
      <c r="F1064" s="101">
        <v>128.04</v>
      </c>
      <c r="G1064" s="101">
        <v>128.04</v>
      </c>
      <c r="H1064" s="104">
        <v>41820</v>
      </c>
      <c r="I1064" s="100">
        <v>0</v>
      </c>
      <c r="J1064" s="101"/>
      <c r="K1064" s="101">
        <v>18.36</v>
      </c>
      <c r="L1064" s="101">
        <v>0.15</v>
      </c>
      <c r="M1064" s="117"/>
      <c r="N1064" s="117">
        <v>0</v>
      </c>
      <c r="O1064" s="81">
        <f>SUM(N1064/3.4528)</f>
        <v>0</v>
      </c>
      <c r="P1064" s="31"/>
      <c r="Q1064" s="31"/>
    </row>
    <row r="1065" spans="2:17" ht="12">
      <c r="B1065" s="102" t="s">
        <v>431</v>
      </c>
      <c r="C1065" s="103"/>
      <c r="D1065" s="97"/>
      <c r="E1065" s="97"/>
      <c r="F1065" s="101"/>
      <c r="G1065" s="101"/>
      <c r="H1065" s="104">
        <v>41820</v>
      </c>
      <c r="I1065" s="100"/>
      <c r="J1065" s="101"/>
      <c r="K1065" s="101">
        <v>-18.36</v>
      </c>
      <c r="L1065" s="101">
        <v>-0.15</v>
      </c>
      <c r="M1065" s="117"/>
      <c r="N1065" s="117"/>
      <c r="O1065" s="169"/>
      <c r="P1065" s="31"/>
      <c r="Q1065" s="31"/>
    </row>
    <row r="1066" spans="2:17" ht="12">
      <c r="B1066" s="54" t="s">
        <v>871</v>
      </c>
      <c r="C1066" s="92">
        <v>601</v>
      </c>
      <c r="D1066" s="93">
        <v>102.17</v>
      </c>
      <c r="E1066" s="93">
        <v>24</v>
      </c>
      <c r="F1066" s="94">
        <v>126.17</v>
      </c>
      <c r="G1066" s="94">
        <v>126</v>
      </c>
      <c r="H1066" s="95">
        <v>41742</v>
      </c>
      <c r="I1066" s="129">
        <v>0.17</v>
      </c>
      <c r="J1066" s="94"/>
      <c r="K1066" s="94"/>
      <c r="L1066" s="94"/>
      <c r="M1066" s="106"/>
      <c r="N1066" s="136">
        <v>0.17</v>
      </c>
      <c r="O1066" s="126">
        <f>SUM(N1066/3.4528)</f>
        <v>0.04923540315106581</v>
      </c>
      <c r="P1066" s="31"/>
      <c r="Q1066" s="31"/>
    </row>
    <row r="1067" spans="2:17" ht="12">
      <c r="B1067" s="82" t="s">
        <v>535</v>
      </c>
      <c r="C1067" s="83">
        <v>606</v>
      </c>
      <c r="D1067" s="84">
        <v>103.02</v>
      </c>
      <c r="E1067" s="84">
        <v>24</v>
      </c>
      <c r="F1067" s="85">
        <v>127.02</v>
      </c>
      <c r="G1067" s="85">
        <v>127.02</v>
      </c>
      <c r="H1067" s="86">
        <v>41758</v>
      </c>
      <c r="I1067" s="87">
        <v>0</v>
      </c>
      <c r="J1067" s="85"/>
      <c r="K1067" s="85"/>
      <c r="L1067" s="85"/>
      <c r="M1067" s="113"/>
      <c r="N1067" s="88">
        <v>0</v>
      </c>
      <c r="O1067" s="81">
        <f>SUM(N1067/3.4528)</f>
        <v>0</v>
      </c>
      <c r="P1067" s="31"/>
      <c r="Q1067" s="31"/>
    </row>
    <row r="1068" spans="2:17" ht="12">
      <c r="B1068" s="41" t="s">
        <v>400</v>
      </c>
      <c r="C1068" s="42">
        <v>622</v>
      </c>
      <c r="D1068" s="43">
        <v>105.74</v>
      </c>
      <c r="E1068" s="43">
        <v>24</v>
      </c>
      <c r="F1068" s="35">
        <v>129.74</v>
      </c>
      <c r="G1068" s="35"/>
      <c r="H1068" s="44"/>
      <c r="I1068" s="131">
        <v>129.74</v>
      </c>
      <c r="J1068" s="45">
        <v>7.01</v>
      </c>
      <c r="K1068" s="101"/>
      <c r="L1068" s="101"/>
      <c r="M1068" s="117"/>
      <c r="N1068" s="74">
        <v>136.75</v>
      </c>
      <c r="O1068" s="126">
        <f>SUM(N1068/3.4528)</f>
        <v>39.605537534754404</v>
      </c>
      <c r="P1068" s="31"/>
      <c r="Q1068" s="31"/>
    </row>
    <row r="1069" spans="2:17" ht="12">
      <c r="B1069" s="91" t="s">
        <v>235</v>
      </c>
      <c r="C1069" s="92">
        <v>649</v>
      </c>
      <c r="D1069" s="93">
        <v>110.33</v>
      </c>
      <c r="E1069" s="93">
        <v>24</v>
      </c>
      <c r="F1069" s="94">
        <v>134.33</v>
      </c>
      <c r="G1069" s="94">
        <v>134.33</v>
      </c>
      <c r="H1069" s="95">
        <v>41691</v>
      </c>
      <c r="I1069" s="96">
        <v>0</v>
      </c>
      <c r="J1069" s="94"/>
      <c r="K1069" s="94"/>
      <c r="L1069" s="94"/>
      <c r="M1069" s="106"/>
      <c r="N1069" s="90">
        <v>0</v>
      </c>
      <c r="O1069" s="81">
        <f>SUM(N1069/3.4528)</f>
        <v>0</v>
      </c>
      <c r="P1069" s="31"/>
      <c r="Q1069" s="31"/>
    </row>
    <row r="1070" spans="2:17" ht="12">
      <c r="B1070" s="102" t="s">
        <v>883</v>
      </c>
      <c r="C1070" s="103">
        <v>1038</v>
      </c>
      <c r="D1070" s="97">
        <v>176.46</v>
      </c>
      <c r="E1070" s="97">
        <v>24</v>
      </c>
      <c r="F1070" s="101">
        <v>200.46</v>
      </c>
      <c r="G1070" s="101">
        <v>200.46</v>
      </c>
      <c r="H1070" s="104">
        <v>41759</v>
      </c>
      <c r="I1070" s="100">
        <v>0</v>
      </c>
      <c r="J1070" s="101" t="s">
        <v>949</v>
      </c>
      <c r="K1070" s="101">
        <v>24</v>
      </c>
      <c r="L1070" s="101">
        <v>10.1</v>
      </c>
      <c r="M1070" s="117"/>
      <c r="N1070" s="119">
        <v>0</v>
      </c>
      <c r="O1070" s="81">
        <f>SUM(N1070/3.4528)</f>
        <v>0</v>
      </c>
      <c r="P1070" s="31"/>
      <c r="Q1070" s="31"/>
    </row>
    <row r="1071" spans="2:17" ht="12">
      <c r="B1071" s="102" t="s">
        <v>883</v>
      </c>
      <c r="C1071" s="103"/>
      <c r="D1071" s="97"/>
      <c r="E1071" s="97"/>
      <c r="F1071" s="101"/>
      <c r="G1071" s="101"/>
      <c r="H1071" s="104">
        <v>41744</v>
      </c>
      <c r="I1071" s="100"/>
      <c r="J1071" s="101"/>
      <c r="K1071" s="101">
        <v>-24</v>
      </c>
      <c r="L1071" s="101">
        <v>-10.1</v>
      </c>
      <c r="M1071" s="117"/>
      <c r="N1071" s="119"/>
      <c r="O1071" s="169"/>
      <c r="P1071" s="31"/>
      <c r="Q1071" s="31"/>
    </row>
    <row r="1072" spans="2:17" ht="12">
      <c r="B1072" s="57" t="s">
        <v>292</v>
      </c>
      <c r="C1072" s="76">
        <v>697</v>
      </c>
      <c r="D1072" s="77">
        <v>118.49</v>
      </c>
      <c r="E1072" s="77">
        <v>24</v>
      </c>
      <c r="F1072" s="78">
        <v>142.49</v>
      </c>
      <c r="G1072" s="78">
        <v>134.33</v>
      </c>
      <c r="H1072" s="79">
        <v>41737</v>
      </c>
      <c r="I1072" s="67">
        <v>-0.84</v>
      </c>
      <c r="J1072" s="78"/>
      <c r="K1072" s="78"/>
      <c r="L1072" s="78"/>
      <c r="M1072" s="105"/>
      <c r="N1072" s="114">
        <v>-0.84</v>
      </c>
      <c r="O1072" s="59">
        <f>SUM(N1072/3.4528)</f>
        <v>-0.2432808155699722</v>
      </c>
      <c r="P1072" s="31"/>
      <c r="Q1072" s="31"/>
    </row>
    <row r="1073" spans="2:17" ht="12">
      <c r="B1073" s="60" t="s">
        <v>292</v>
      </c>
      <c r="C1073" s="83"/>
      <c r="D1073" s="84"/>
      <c r="E1073" s="84"/>
      <c r="F1073" s="85"/>
      <c r="G1073" s="85">
        <v>9</v>
      </c>
      <c r="H1073" s="86">
        <v>41821</v>
      </c>
      <c r="I1073" s="62"/>
      <c r="J1073" s="85"/>
      <c r="K1073" s="85"/>
      <c r="L1073" s="85"/>
      <c r="M1073" s="113"/>
      <c r="N1073" s="116"/>
      <c r="O1073" s="165"/>
      <c r="P1073" s="31"/>
      <c r="Q1073" s="31"/>
    </row>
    <row r="1074" spans="2:17" ht="12">
      <c r="B1074" s="46" t="s">
        <v>544</v>
      </c>
      <c r="C1074" s="37">
        <v>770</v>
      </c>
      <c r="D1074" s="38">
        <v>130.9</v>
      </c>
      <c r="E1074" s="38">
        <v>24</v>
      </c>
      <c r="F1074" s="39">
        <v>52.9</v>
      </c>
      <c r="G1074" s="39"/>
      <c r="H1074" s="48"/>
      <c r="I1074" s="130">
        <v>52.9</v>
      </c>
      <c r="J1074" s="47">
        <v>2.86</v>
      </c>
      <c r="K1074" s="47">
        <v>52.9</v>
      </c>
      <c r="L1074" s="47">
        <v>4.45</v>
      </c>
      <c r="M1074" s="113"/>
      <c r="N1074" s="68">
        <v>113.11</v>
      </c>
      <c r="O1074" s="126">
        <f>SUM(N1074/3.4528)</f>
        <v>32.7589202965709</v>
      </c>
      <c r="P1074" s="31"/>
      <c r="Q1074" s="31"/>
    </row>
    <row r="1075" spans="2:17" ht="12">
      <c r="B1075" s="102" t="s">
        <v>699</v>
      </c>
      <c r="C1075" s="103">
        <v>828</v>
      </c>
      <c r="D1075" s="97">
        <v>140.76</v>
      </c>
      <c r="E1075" s="97">
        <v>24</v>
      </c>
      <c r="F1075" s="101">
        <v>164.76</v>
      </c>
      <c r="G1075" s="101">
        <v>164.76</v>
      </c>
      <c r="H1075" s="111">
        <v>41804</v>
      </c>
      <c r="I1075" s="101">
        <v>0</v>
      </c>
      <c r="J1075" s="101"/>
      <c r="K1075" s="101"/>
      <c r="L1075" s="101"/>
      <c r="M1075" s="101"/>
      <c r="N1075" s="81">
        <v>0</v>
      </c>
      <c r="O1075" s="81">
        <f>SUM(N1075/3.4528)</f>
        <v>0</v>
      </c>
      <c r="P1075" s="31"/>
      <c r="Q1075" s="31"/>
    </row>
    <row r="1076" spans="2:17" ht="12">
      <c r="B1076" s="32" t="s">
        <v>32</v>
      </c>
      <c r="C1076" s="76">
        <v>732</v>
      </c>
      <c r="D1076" s="77">
        <v>124.44</v>
      </c>
      <c r="E1076" s="77">
        <v>24</v>
      </c>
      <c r="F1076" s="78">
        <v>148.44</v>
      </c>
      <c r="G1076" s="78">
        <v>147.63</v>
      </c>
      <c r="H1076" s="79">
        <v>41849</v>
      </c>
      <c r="I1076" s="80">
        <v>0.81</v>
      </c>
      <c r="J1076" s="55">
        <v>1.28</v>
      </c>
      <c r="K1076" s="78">
        <v>-0.81</v>
      </c>
      <c r="L1076" s="78"/>
      <c r="M1076" s="105"/>
      <c r="N1076" s="69">
        <v>1.28</v>
      </c>
      <c r="O1076" s="126">
        <f>SUM(N1076/3.4528)</f>
        <v>0.37071362372567196</v>
      </c>
      <c r="P1076" s="31"/>
      <c r="Q1076" s="31"/>
    </row>
    <row r="1077" spans="2:17" ht="12">
      <c r="B1077" s="46" t="s">
        <v>32</v>
      </c>
      <c r="C1077" s="83"/>
      <c r="D1077" s="84"/>
      <c r="E1077" s="84"/>
      <c r="F1077" s="85"/>
      <c r="G1077" s="85"/>
      <c r="H1077" s="86" t="s">
        <v>66</v>
      </c>
      <c r="I1077" s="87">
        <v>-0.81</v>
      </c>
      <c r="J1077" s="47"/>
      <c r="K1077" s="85">
        <v>0.81</v>
      </c>
      <c r="L1077" s="85"/>
      <c r="M1077" s="113"/>
      <c r="N1077" s="68"/>
      <c r="O1077" s="167"/>
      <c r="P1077" s="31"/>
      <c r="Q1077" s="31"/>
    </row>
    <row r="1078" spans="2:17" ht="12">
      <c r="B1078" s="102" t="s">
        <v>763</v>
      </c>
      <c r="C1078" s="103">
        <v>1050</v>
      </c>
      <c r="D1078" s="97">
        <v>178.5</v>
      </c>
      <c r="E1078" s="97">
        <v>24</v>
      </c>
      <c r="F1078" s="101">
        <v>202.5</v>
      </c>
      <c r="G1078" s="101">
        <v>202.5</v>
      </c>
      <c r="H1078" s="104">
        <v>41778</v>
      </c>
      <c r="I1078" s="100">
        <v>0</v>
      </c>
      <c r="J1078" s="101"/>
      <c r="K1078" s="101"/>
      <c r="L1078" s="101"/>
      <c r="M1078" s="117"/>
      <c r="N1078" s="119">
        <v>0</v>
      </c>
      <c r="O1078" s="81">
        <f>SUM(N1078/3.4528)</f>
        <v>0</v>
      </c>
      <c r="P1078" s="31"/>
      <c r="Q1078" s="31"/>
    </row>
    <row r="1079" spans="2:17" ht="12">
      <c r="B1079" s="75" t="s">
        <v>249</v>
      </c>
      <c r="C1079" s="76">
        <v>818</v>
      </c>
      <c r="D1079" s="77">
        <v>139.06</v>
      </c>
      <c r="E1079" s="77">
        <v>24</v>
      </c>
      <c r="F1079" s="78">
        <v>163.06</v>
      </c>
      <c r="G1079" s="78">
        <v>163.06</v>
      </c>
      <c r="H1079" s="79">
        <v>41801</v>
      </c>
      <c r="I1079" s="80">
        <v>0</v>
      </c>
      <c r="J1079" s="78"/>
      <c r="K1079" s="78"/>
      <c r="L1079" s="78"/>
      <c r="M1079" s="105"/>
      <c r="N1079" s="81">
        <v>0</v>
      </c>
      <c r="O1079" s="81">
        <f>SUM(N1079/3.4528)</f>
        <v>0</v>
      </c>
      <c r="P1079" s="31"/>
      <c r="Q1079" s="31"/>
    </row>
    <row r="1080" spans="2:17" ht="12">
      <c r="B1080" s="75" t="s">
        <v>334</v>
      </c>
      <c r="C1080" s="76">
        <v>638</v>
      </c>
      <c r="D1080" s="77">
        <v>108.46</v>
      </c>
      <c r="E1080" s="77">
        <v>24</v>
      </c>
      <c r="F1080" s="78">
        <v>156.94</v>
      </c>
      <c r="G1080" s="78">
        <v>156.94</v>
      </c>
      <c r="H1080" s="79">
        <v>41817</v>
      </c>
      <c r="I1080" s="80">
        <v>0</v>
      </c>
      <c r="J1080" s="78"/>
      <c r="K1080" s="78"/>
      <c r="L1080" s="78"/>
      <c r="M1080" s="105"/>
      <c r="N1080" s="81">
        <v>0</v>
      </c>
      <c r="O1080" s="81">
        <f>SUM(N1080/3.4528)</f>
        <v>0</v>
      </c>
      <c r="P1080" s="31"/>
      <c r="Q1080" s="31"/>
    </row>
    <row r="1081" spans="2:17" ht="12">
      <c r="B1081" s="82" t="s">
        <v>334</v>
      </c>
      <c r="C1081" s="83">
        <v>144</v>
      </c>
      <c r="D1081" s="84">
        <v>24.48</v>
      </c>
      <c r="E1081" s="84"/>
      <c r="F1081" s="85"/>
      <c r="G1081" s="85"/>
      <c r="H1081" s="86"/>
      <c r="I1081" s="87"/>
      <c r="J1081" s="85"/>
      <c r="K1081" s="85"/>
      <c r="L1081" s="86"/>
      <c r="M1081" s="113"/>
      <c r="N1081" s="88"/>
      <c r="O1081" s="169"/>
      <c r="P1081" s="31"/>
      <c r="Q1081" s="31"/>
    </row>
    <row r="1082" spans="2:17" ht="12">
      <c r="B1082" s="102" t="s">
        <v>90</v>
      </c>
      <c r="C1082" s="103">
        <v>816</v>
      </c>
      <c r="D1082" s="97">
        <v>138.72</v>
      </c>
      <c r="E1082" s="97">
        <v>24</v>
      </c>
      <c r="F1082" s="101">
        <v>162.72</v>
      </c>
      <c r="G1082" s="101">
        <v>165.55</v>
      </c>
      <c r="H1082" s="104">
        <v>41878</v>
      </c>
      <c r="I1082" s="100">
        <v>-2.83</v>
      </c>
      <c r="J1082" s="101">
        <v>2.83</v>
      </c>
      <c r="K1082" s="101"/>
      <c r="L1082" s="101"/>
      <c r="M1082" s="117"/>
      <c r="N1082" s="119">
        <v>0</v>
      </c>
      <c r="O1082" s="81">
        <f>SUM(N1082/3.4528)</f>
        <v>0</v>
      </c>
      <c r="P1082" s="31"/>
      <c r="Q1082" s="31"/>
    </row>
    <row r="1083" spans="2:17" ht="12">
      <c r="B1083" s="57" t="s">
        <v>102</v>
      </c>
      <c r="C1083" s="76">
        <v>615</v>
      </c>
      <c r="D1083" s="77">
        <v>104.55</v>
      </c>
      <c r="E1083" s="77">
        <v>24</v>
      </c>
      <c r="F1083" s="78">
        <v>128.55</v>
      </c>
      <c r="G1083" s="78">
        <v>129.3</v>
      </c>
      <c r="H1083" s="79">
        <v>41827</v>
      </c>
      <c r="I1083" s="67">
        <v>-0.75</v>
      </c>
      <c r="J1083" s="78">
        <v>0.27</v>
      </c>
      <c r="K1083" s="78"/>
      <c r="L1083" s="78">
        <v>1.43</v>
      </c>
      <c r="M1083" s="105"/>
      <c r="N1083" s="114">
        <v>-0.75</v>
      </c>
      <c r="O1083" s="59">
        <f>SUM(N1083/3.4528)</f>
        <v>-0.2172150139017609</v>
      </c>
      <c r="P1083" s="31"/>
      <c r="Q1083" s="31"/>
    </row>
    <row r="1084" spans="2:17" ht="12">
      <c r="B1084" s="60" t="s">
        <v>102</v>
      </c>
      <c r="C1084" s="83"/>
      <c r="D1084" s="84"/>
      <c r="E1084" s="84"/>
      <c r="F1084" s="85"/>
      <c r="G1084" s="85"/>
      <c r="H1084" s="86">
        <v>41827</v>
      </c>
      <c r="I1084" s="62"/>
      <c r="J1084" s="85">
        <v>-0.27</v>
      </c>
      <c r="K1084" s="85"/>
      <c r="L1084" s="85">
        <v>-1.43</v>
      </c>
      <c r="M1084" s="113"/>
      <c r="N1084" s="116"/>
      <c r="O1084" s="165"/>
      <c r="P1084" s="31"/>
      <c r="Q1084" s="31"/>
    </row>
    <row r="1085" spans="2:17" ht="12">
      <c r="B1085" s="112" t="s">
        <v>803</v>
      </c>
      <c r="C1085" s="103">
        <v>829</v>
      </c>
      <c r="D1085" s="97">
        <v>140.93</v>
      </c>
      <c r="E1085" s="97">
        <v>24</v>
      </c>
      <c r="F1085" s="101">
        <v>164.93</v>
      </c>
      <c r="G1085" s="101">
        <v>164.93</v>
      </c>
      <c r="H1085" s="104">
        <v>41751</v>
      </c>
      <c r="I1085" s="100">
        <v>0</v>
      </c>
      <c r="J1085" s="101"/>
      <c r="K1085" s="36">
        <v>-1</v>
      </c>
      <c r="L1085" s="101"/>
      <c r="M1085" s="117"/>
      <c r="N1085" s="115">
        <v>-1</v>
      </c>
      <c r="O1085" s="59">
        <f>SUM(N1085/3.4528)</f>
        <v>-0.2896200185356812</v>
      </c>
      <c r="P1085" s="31"/>
      <c r="Q1085" s="31"/>
    </row>
    <row r="1086" spans="2:17" ht="12">
      <c r="B1086" s="54" t="s">
        <v>24</v>
      </c>
      <c r="C1086" s="51">
        <v>1033</v>
      </c>
      <c r="D1086" s="52">
        <v>175.61</v>
      </c>
      <c r="E1086" s="52">
        <v>24</v>
      </c>
      <c r="F1086" s="50">
        <v>199.61</v>
      </c>
      <c r="G1086" s="50"/>
      <c r="H1086" s="53"/>
      <c r="I1086" s="129">
        <v>199.61</v>
      </c>
      <c r="J1086" s="33">
        <v>10.78</v>
      </c>
      <c r="K1086" s="94"/>
      <c r="L1086" s="33">
        <v>1.86</v>
      </c>
      <c r="M1086" s="106"/>
      <c r="N1086" s="64">
        <v>212.25</v>
      </c>
      <c r="O1086" s="126">
        <f>SUM(N1086/3.4528)</f>
        <v>61.471848934198334</v>
      </c>
      <c r="P1086" s="31"/>
      <c r="Q1086" s="31"/>
    </row>
    <row r="1087" spans="2:17" ht="12">
      <c r="B1087" s="102" t="s">
        <v>207</v>
      </c>
      <c r="C1087" s="103">
        <v>809</v>
      </c>
      <c r="D1087" s="97">
        <v>137.53</v>
      </c>
      <c r="E1087" s="97">
        <v>24</v>
      </c>
      <c r="F1087" s="101">
        <v>269.31</v>
      </c>
      <c r="G1087" s="101">
        <v>269.31</v>
      </c>
      <c r="H1087" s="104">
        <v>41820</v>
      </c>
      <c r="I1087" s="100">
        <v>0</v>
      </c>
      <c r="J1087" s="101"/>
      <c r="K1087" s="101"/>
      <c r="L1087" s="101"/>
      <c r="M1087" s="117"/>
      <c r="N1087" s="119">
        <v>0</v>
      </c>
      <c r="O1087" s="81">
        <f>SUM(N1087/3.4528)</f>
        <v>0</v>
      </c>
      <c r="P1087" s="31"/>
      <c r="Q1087" s="31"/>
    </row>
    <row r="1088" spans="2:17" ht="12">
      <c r="B1088" s="102" t="s">
        <v>208</v>
      </c>
      <c r="C1088" s="103">
        <v>634</v>
      </c>
      <c r="D1088" s="97">
        <v>107.78</v>
      </c>
      <c r="E1088" s="97"/>
      <c r="F1088" s="101"/>
      <c r="G1088" s="101"/>
      <c r="H1088" s="104"/>
      <c r="I1088" s="100"/>
      <c r="J1088" s="101"/>
      <c r="K1088" s="101"/>
      <c r="L1088" s="101"/>
      <c r="M1088" s="117"/>
      <c r="N1088" s="119"/>
      <c r="O1088" s="170"/>
      <c r="P1088" s="31"/>
      <c r="Q1088" s="31"/>
    </row>
    <row r="1089" spans="2:17" ht="12">
      <c r="B1089" s="75" t="s">
        <v>785</v>
      </c>
      <c r="C1089" s="76">
        <v>963</v>
      </c>
      <c r="D1089" s="77">
        <v>163.71</v>
      </c>
      <c r="E1089" s="77">
        <v>24</v>
      </c>
      <c r="F1089" s="78">
        <v>187.71</v>
      </c>
      <c r="G1089" s="78">
        <v>187.71</v>
      </c>
      <c r="H1089" s="79">
        <v>41777</v>
      </c>
      <c r="I1089" s="80">
        <f>SUM(F1089-G1089)</f>
        <v>0</v>
      </c>
      <c r="J1089" s="78"/>
      <c r="K1089" s="78">
        <v>187.71</v>
      </c>
      <c r="L1089" s="78">
        <v>10.14</v>
      </c>
      <c r="M1089" s="105"/>
      <c r="N1089" s="78">
        <v>0</v>
      </c>
      <c r="O1089" s="81">
        <f>SUM(N1089/3.4528)</f>
        <v>0</v>
      </c>
      <c r="P1089" s="31"/>
      <c r="Q1089" s="31"/>
    </row>
    <row r="1090" spans="2:17" ht="12">
      <c r="B1090" s="102" t="s">
        <v>785</v>
      </c>
      <c r="C1090" s="103"/>
      <c r="D1090" s="97"/>
      <c r="E1090" s="97"/>
      <c r="F1090" s="101"/>
      <c r="G1090" s="101"/>
      <c r="H1090" s="104">
        <v>41643</v>
      </c>
      <c r="I1090" s="100"/>
      <c r="J1090" s="101"/>
      <c r="K1090" s="101">
        <v>-187.71</v>
      </c>
      <c r="L1090" s="101"/>
      <c r="M1090" s="117"/>
      <c r="N1090" s="101"/>
      <c r="O1090" s="170"/>
      <c r="P1090" s="31"/>
      <c r="Q1090" s="31"/>
    </row>
    <row r="1091" spans="2:17" ht="12">
      <c r="B1091" s="82" t="s">
        <v>785</v>
      </c>
      <c r="C1091" s="83"/>
      <c r="D1091" s="84"/>
      <c r="E1091" s="84"/>
      <c r="F1091" s="85"/>
      <c r="G1091" s="85"/>
      <c r="H1091" s="86">
        <v>41777</v>
      </c>
      <c r="I1091" s="87"/>
      <c r="J1091" s="85"/>
      <c r="K1091" s="85"/>
      <c r="L1091" s="85">
        <v>-10.14</v>
      </c>
      <c r="M1091" s="113"/>
      <c r="N1091" s="85"/>
      <c r="O1091" s="169"/>
      <c r="P1091" s="31"/>
      <c r="Q1091" s="31"/>
    </row>
    <row r="1092" spans="2:17" ht="12">
      <c r="B1092" s="112" t="s">
        <v>89</v>
      </c>
      <c r="C1092" s="103">
        <v>610</v>
      </c>
      <c r="D1092" s="97">
        <v>103.7</v>
      </c>
      <c r="E1092" s="97">
        <v>24</v>
      </c>
      <c r="F1092" s="101">
        <v>127.7</v>
      </c>
      <c r="G1092" s="101">
        <v>144.97</v>
      </c>
      <c r="H1092" s="104">
        <v>42003</v>
      </c>
      <c r="I1092" s="118">
        <v>-17.27</v>
      </c>
      <c r="J1092" s="101">
        <v>5.03</v>
      </c>
      <c r="K1092" s="36">
        <v>-34.58</v>
      </c>
      <c r="L1092" s="101"/>
      <c r="M1092" s="137"/>
      <c r="N1092" s="115">
        <v>-51.85</v>
      </c>
      <c r="O1092" s="123">
        <f>SUM(N1092/3.4528)</f>
        <v>-15.01679796107507</v>
      </c>
      <c r="P1092" s="31"/>
      <c r="Q1092" s="31"/>
    </row>
    <row r="1093" spans="2:17" ht="12">
      <c r="B1093" s="112" t="s">
        <v>89</v>
      </c>
      <c r="C1093" s="103"/>
      <c r="D1093" s="97"/>
      <c r="E1093" s="97"/>
      <c r="F1093" s="101"/>
      <c r="G1093" s="101"/>
      <c r="H1093" s="104">
        <v>42003</v>
      </c>
      <c r="I1093" s="118"/>
      <c r="J1093" s="101">
        <v>-5.03</v>
      </c>
      <c r="K1093" s="36"/>
      <c r="L1093" s="101"/>
      <c r="M1093" s="137"/>
      <c r="N1093" s="115"/>
      <c r="O1093" s="123"/>
      <c r="P1093" s="31"/>
      <c r="Q1093" s="31"/>
    </row>
    <row r="1094" spans="2:17" ht="12">
      <c r="B1094" s="54" t="s">
        <v>829</v>
      </c>
      <c r="C1094" s="92">
        <v>812</v>
      </c>
      <c r="D1094" s="93">
        <v>138.04</v>
      </c>
      <c r="E1094" s="93">
        <v>24</v>
      </c>
      <c r="F1094" s="94">
        <v>162.04</v>
      </c>
      <c r="G1094" s="94">
        <v>150</v>
      </c>
      <c r="H1094" s="95">
        <v>41883</v>
      </c>
      <c r="I1094" s="129">
        <v>12.04</v>
      </c>
      <c r="J1094" s="33">
        <v>2.97</v>
      </c>
      <c r="K1094" s="94"/>
      <c r="L1094" s="94"/>
      <c r="M1094" s="106"/>
      <c r="N1094" s="64">
        <v>15.01</v>
      </c>
      <c r="O1094" s="126">
        <f>SUM(N1094/3.4528)</f>
        <v>4.3471964782205745</v>
      </c>
      <c r="P1094" s="31"/>
      <c r="Q1094" s="31"/>
    </row>
    <row r="1095" spans="2:17" ht="12">
      <c r="B1095" s="102" t="s">
        <v>694</v>
      </c>
      <c r="C1095" s="103">
        <v>660</v>
      </c>
      <c r="D1095" s="97">
        <v>112.2</v>
      </c>
      <c r="E1095" s="97">
        <v>24</v>
      </c>
      <c r="F1095" s="101">
        <v>136.2</v>
      </c>
      <c r="G1095" s="101">
        <v>136.2</v>
      </c>
      <c r="H1095" s="104">
        <v>41807</v>
      </c>
      <c r="I1095" s="100">
        <v>0</v>
      </c>
      <c r="J1095" s="101"/>
      <c r="K1095" s="101">
        <v>136.2</v>
      </c>
      <c r="L1095" s="101">
        <v>7.35</v>
      </c>
      <c r="M1095" s="101"/>
      <c r="N1095" s="80">
        <v>0</v>
      </c>
      <c r="O1095" s="81">
        <f>SUM(N1095/3.4528)</f>
        <v>0</v>
      </c>
      <c r="P1095" s="31"/>
      <c r="Q1095" s="31"/>
    </row>
    <row r="1096" spans="2:17" ht="12">
      <c r="B1096" s="102" t="s">
        <v>694</v>
      </c>
      <c r="C1096" s="103"/>
      <c r="D1096" s="97"/>
      <c r="E1096" s="97"/>
      <c r="F1096" s="101"/>
      <c r="G1096" s="101"/>
      <c r="H1096" s="104">
        <v>41807</v>
      </c>
      <c r="I1096" s="100"/>
      <c r="J1096" s="101"/>
      <c r="K1096" s="101"/>
      <c r="L1096" s="101">
        <v>-7.35</v>
      </c>
      <c r="M1096" s="101"/>
      <c r="N1096" s="100"/>
      <c r="O1096" s="170"/>
      <c r="P1096" s="31"/>
      <c r="Q1096" s="31"/>
    </row>
    <row r="1097" spans="2:17" ht="12">
      <c r="B1097" s="102" t="s">
        <v>694</v>
      </c>
      <c r="C1097" s="103"/>
      <c r="D1097" s="97"/>
      <c r="E1097" s="97"/>
      <c r="F1097" s="101"/>
      <c r="G1097" s="101"/>
      <c r="H1097" s="104">
        <v>41641</v>
      </c>
      <c r="I1097" s="100"/>
      <c r="J1097" s="101"/>
      <c r="K1097" s="101">
        <v>-136.2</v>
      </c>
      <c r="L1097" s="101"/>
      <c r="M1097" s="101"/>
      <c r="N1097" s="100"/>
      <c r="O1097" s="169"/>
      <c r="P1097" s="31"/>
      <c r="Q1097" s="31"/>
    </row>
    <row r="1098" spans="2:17" ht="12">
      <c r="B1098" s="75" t="s">
        <v>853</v>
      </c>
      <c r="C1098" s="76">
        <v>888</v>
      </c>
      <c r="D1098" s="77">
        <v>150.96</v>
      </c>
      <c r="E1098" s="77">
        <v>24</v>
      </c>
      <c r="F1098" s="78">
        <v>174.96</v>
      </c>
      <c r="G1098" s="78">
        <v>174.96</v>
      </c>
      <c r="H1098" s="79">
        <v>41792</v>
      </c>
      <c r="I1098" s="80">
        <v>0</v>
      </c>
      <c r="J1098" s="78"/>
      <c r="K1098" s="78">
        <v>507.12</v>
      </c>
      <c r="L1098" s="78">
        <v>18.9</v>
      </c>
      <c r="M1098" s="105"/>
      <c r="N1098" s="78">
        <v>0</v>
      </c>
      <c r="O1098" s="119">
        <f>SUM(N1098/3.4528)</f>
        <v>0</v>
      </c>
      <c r="P1098" s="31"/>
      <c r="Q1098" s="31"/>
    </row>
    <row r="1099" spans="2:17" ht="12">
      <c r="B1099" s="102" t="s">
        <v>853</v>
      </c>
      <c r="C1099" s="103"/>
      <c r="D1099" s="97"/>
      <c r="E1099" s="97"/>
      <c r="F1099" s="101"/>
      <c r="G1099" s="101"/>
      <c r="H1099" s="104">
        <v>41655</v>
      </c>
      <c r="I1099" s="100"/>
      <c r="J1099" s="101"/>
      <c r="K1099" s="101">
        <v>-507.12</v>
      </c>
      <c r="L1099" s="101">
        <v>-9.45</v>
      </c>
      <c r="M1099" s="117"/>
      <c r="N1099" s="101"/>
      <c r="O1099" s="170"/>
      <c r="P1099" s="31"/>
      <c r="Q1099" s="31"/>
    </row>
    <row r="1100" spans="2:17" ht="12">
      <c r="B1100" s="82" t="s">
        <v>853</v>
      </c>
      <c r="C1100" s="83"/>
      <c r="D1100" s="84"/>
      <c r="E1100" s="84"/>
      <c r="F1100" s="85"/>
      <c r="G1100" s="85"/>
      <c r="H1100" s="86">
        <v>41792</v>
      </c>
      <c r="I1100" s="87"/>
      <c r="J1100" s="85"/>
      <c r="K1100" s="85"/>
      <c r="L1100" s="85">
        <v>-9.45</v>
      </c>
      <c r="M1100" s="113"/>
      <c r="N1100" s="85"/>
      <c r="O1100" s="169"/>
      <c r="P1100" s="31"/>
      <c r="Q1100" s="31"/>
    </row>
    <row r="1101" spans="2:17" ht="12">
      <c r="B1101" s="41" t="s">
        <v>728</v>
      </c>
      <c r="C1101" s="103">
        <v>683</v>
      </c>
      <c r="D1101" s="97">
        <v>116.11</v>
      </c>
      <c r="E1101" s="97">
        <v>24</v>
      </c>
      <c r="F1101" s="101">
        <v>140.11</v>
      </c>
      <c r="G1101" s="101">
        <v>130.22</v>
      </c>
      <c r="H1101" s="111">
        <v>41821</v>
      </c>
      <c r="I1101" s="100">
        <v>9.89</v>
      </c>
      <c r="J1101" s="45">
        <v>0.04</v>
      </c>
      <c r="K1101" s="101">
        <v>-9.89</v>
      </c>
      <c r="L1101" s="101"/>
      <c r="M1101" s="101"/>
      <c r="N1101" s="126">
        <v>0.04</v>
      </c>
      <c r="O1101" s="74">
        <f>SUM(N1101/3.4528)</f>
        <v>0.011584800741427249</v>
      </c>
      <c r="P1101" s="31"/>
      <c r="Q1101" s="31"/>
    </row>
    <row r="1102" spans="2:17" ht="12">
      <c r="B1102" s="41" t="s">
        <v>728</v>
      </c>
      <c r="C1102" s="103"/>
      <c r="D1102" s="97"/>
      <c r="E1102" s="97"/>
      <c r="F1102" s="101"/>
      <c r="G1102" s="101"/>
      <c r="H1102" s="104" t="s">
        <v>66</v>
      </c>
      <c r="I1102" s="100">
        <v>-9.89</v>
      </c>
      <c r="J1102" s="45"/>
      <c r="K1102" s="101">
        <v>9.89</v>
      </c>
      <c r="L1102" s="101"/>
      <c r="M1102" s="101"/>
      <c r="N1102" s="128"/>
      <c r="O1102" s="167"/>
      <c r="P1102" s="31"/>
      <c r="Q1102" s="31"/>
    </row>
    <row r="1103" spans="2:17" ht="12">
      <c r="B1103" s="75" t="s">
        <v>509</v>
      </c>
      <c r="C1103" s="76">
        <v>793</v>
      </c>
      <c r="D1103" s="77">
        <v>134.81</v>
      </c>
      <c r="E1103" s="77">
        <v>24</v>
      </c>
      <c r="F1103" s="78">
        <v>158.81</v>
      </c>
      <c r="G1103" s="78">
        <v>158.81</v>
      </c>
      <c r="H1103" s="79">
        <v>41817</v>
      </c>
      <c r="I1103" s="80">
        <v>0</v>
      </c>
      <c r="J1103" s="78"/>
      <c r="K1103" s="78"/>
      <c r="L1103" s="78">
        <v>2.91</v>
      </c>
      <c r="M1103" s="105"/>
      <c r="N1103" s="105">
        <v>0</v>
      </c>
      <c r="O1103" s="81">
        <f>SUM(N1103/3.4528)</f>
        <v>0</v>
      </c>
      <c r="P1103" s="31"/>
      <c r="Q1103" s="31"/>
    </row>
    <row r="1104" spans="2:17" ht="12">
      <c r="B1104" s="82" t="s">
        <v>509</v>
      </c>
      <c r="C1104" s="83"/>
      <c r="D1104" s="84"/>
      <c r="E1104" s="84"/>
      <c r="F1104" s="85"/>
      <c r="G1104" s="85"/>
      <c r="H1104" s="86">
        <v>41817</v>
      </c>
      <c r="I1104" s="87"/>
      <c r="J1104" s="85"/>
      <c r="K1104" s="85"/>
      <c r="L1104" s="85">
        <v>-2.91</v>
      </c>
      <c r="M1104" s="113"/>
      <c r="N1104" s="113"/>
      <c r="O1104" s="170"/>
      <c r="P1104" s="31"/>
      <c r="Q1104" s="31"/>
    </row>
    <row r="1105" spans="2:17" ht="12">
      <c r="B1105" s="112" t="s">
        <v>223</v>
      </c>
      <c r="C1105" s="103">
        <v>747</v>
      </c>
      <c r="D1105" s="97">
        <v>126.99</v>
      </c>
      <c r="E1105" s="97">
        <v>24</v>
      </c>
      <c r="F1105" s="101">
        <v>150.99</v>
      </c>
      <c r="G1105" s="101">
        <v>2.66</v>
      </c>
      <c r="H1105" s="104">
        <v>41688</v>
      </c>
      <c r="I1105" s="118">
        <v>-3.24</v>
      </c>
      <c r="J1105" s="101">
        <v>3.43</v>
      </c>
      <c r="K1105" s="101"/>
      <c r="L1105" s="101">
        <v>7.34</v>
      </c>
      <c r="M1105" s="117"/>
      <c r="N1105" s="36">
        <v>-3.24</v>
      </c>
      <c r="O1105" s="59">
        <f>SUM(N1105/3.4528)</f>
        <v>-0.9383688600556072</v>
      </c>
      <c r="P1105" s="31"/>
      <c r="Q1105" s="31"/>
    </row>
    <row r="1106" spans="2:17" ht="12">
      <c r="B1106" s="112" t="s">
        <v>223</v>
      </c>
      <c r="C1106" s="103"/>
      <c r="D1106" s="97"/>
      <c r="E1106" s="97"/>
      <c r="F1106" s="101"/>
      <c r="G1106" s="101"/>
      <c r="H1106" s="104">
        <v>41688</v>
      </c>
      <c r="I1106" s="118"/>
      <c r="J1106" s="101"/>
      <c r="K1106" s="101"/>
      <c r="L1106" s="101">
        <v>-7.34</v>
      </c>
      <c r="M1106" s="117"/>
      <c r="N1106" s="36"/>
      <c r="O1106" s="172"/>
      <c r="P1106" s="31"/>
      <c r="Q1106" s="31"/>
    </row>
    <row r="1107" spans="2:17" ht="12">
      <c r="B1107" s="112" t="s">
        <v>223</v>
      </c>
      <c r="C1107" s="103"/>
      <c r="D1107" s="97"/>
      <c r="E1107" s="97"/>
      <c r="F1107" s="101"/>
      <c r="G1107" s="101">
        <v>151.57</v>
      </c>
      <c r="H1107" s="104">
        <v>41899</v>
      </c>
      <c r="I1107" s="118"/>
      <c r="J1107" s="101">
        <v>-3.43</v>
      </c>
      <c r="K1107" s="101"/>
      <c r="L1107" s="101"/>
      <c r="M1107" s="117"/>
      <c r="N1107" s="36"/>
      <c r="O1107" s="165"/>
      <c r="P1107" s="31"/>
      <c r="Q1107" s="31"/>
    </row>
    <row r="1108" spans="2:17" ht="12">
      <c r="B1108" s="75" t="s">
        <v>609</v>
      </c>
      <c r="C1108" s="76">
        <v>760</v>
      </c>
      <c r="D1108" s="77">
        <v>129.2</v>
      </c>
      <c r="E1108" s="77">
        <v>24</v>
      </c>
      <c r="F1108" s="78">
        <v>153.2</v>
      </c>
      <c r="G1108" s="78">
        <v>153.2</v>
      </c>
      <c r="H1108" s="79">
        <v>41729</v>
      </c>
      <c r="I1108" s="80">
        <v>0</v>
      </c>
      <c r="J1108" s="78"/>
      <c r="K1108" s="78">
        <v>153.2</v>
      </c>
      <c r="L1108" s="78">
        <v>8.27</v>
      </c>
      <c r="M1108" s="105"/>
      <c r="N1108" s="105">
        <v>0</v>
      </c>
      <c r="O1108" s="119">
        <f>SUM(N1108/3.4528)</f>
        <v>0</v>
      </c>
      <c r="P1108" s="31"/>
      <c r="Q1108" s="31"/>
    </row>
    <row r="1109" spans="2:17" ht="12">
      <c r="B1109" s="82" t="s">
        <v>609</v>
      </c>
      <c r="C1109" s="83"/>
      <c r="D1109" s="84"/>
      <c r="E1109" s="84"/>
      <c r="F1109" s="85"/>
      <c r="G1109" s="85"/>
      <c r="H1109" s="86">
        <v>41729</v>
      </c>
      <c r="I1109" s="87"/>
      <c r="J1109" s="85"/>
      <c r="K1109" s="85">
        <v>-153.2</v>
      </c>
      <c r="L1109" s="85">
        <v>-8.27</v>
      </c>
      <c r="M1109" s="113"/>
      <c r="N1109" s="113"/>
      <c r="O1109" s="169"/>
      <c r="P1109" s="31"/>
      <c r="Q1109" s="31"/>
    </row>
    <row r="1110" spans="2:17" ht="12">
      <c r="B1110" s="102" t="s">
        <v>88</v>
      </c>
      <c r="C1110" s="103">
        <v>828</v>
      </c>
      <c r="D1110" s="97">
        <f>SUM(C1110*0.17)</f>
        <v>140.76000000000002</v>
      </c>
      <c r="E1110" s="97">
        <v>24</v>
      </c>
      <c r="F1110" s="101">
        <v>164.76</v>
      </c>
      <c r="G1110" s="101">
        <v>164.76</v>
      </c>
      <c r="H1110" s="104">
        <v>41820</v>
      </c>
      <c r="I1110" s="100">
        <v>0</v>
      </c>
      <c r="J1110" s="101"/>
      <c r="K1110" s="101"/>
      <c r="L1110" s="101"/>
      <c r="M1110" s="117"/>
      <c r="N1110" s="119">
        <v>0</v>
      </c>
      <c r="O1110" s="90">
        <f>SUM(N1110/3.4528)</f>
        <v>0</v>
      </c>
      <c r="P1110" s="31"/>
      <c r="Q1110" s="31"/>
    </row>
    <row r="1111" spans="2:17" ht="12">
      <c r="B1111" s="91" t="s">
        <v>684</v>
      </c>
      <c r="C1111" s="92">
        <v>920</v>
      </c>
      <c r="D1111" s="93">
        <v>156.4</v>
      </c>
      <c r="E1111" s="93">
        <v>24</v>
      </c>
      <c r="F1111" s="94">
        <v>180.4</v>
      </c>
      <c r="G1111" s="94">
        <v>180.4</v>
      </c>
      <c r="H1111" s="95">
        <v>41757</v>
      </c>
      <c r="I1111" s="96">
        <v>0</v>
      </c>
      <c r="J1111" s="94"/>
      <c r="K1111" s="94"/>
      <c r="L1111" s="94"/>
      <c r="M1111" s="106"/>
      <c r="N1111" s="90">
        <v>0</v>
      </c>
      <c r="O1111" s="90">
        <f>SUM(N1111/3.4528)</f>
        <v>0</v>
      </c>
      <c r="P1111" s="31"/>
      <c r="Q1111" s="31"/>
    </row>
    <row r="1112" spans="2:17" ht="12">
      <c r="B1112" s="102" t="s">
        <v>276</v>
      </c>
      <c r="C1112" s="103">
        <v>691</v>
      </c>
      <c r="D1112" s="97">
        <v>117.47</v>
      </c>
      <c r="E1112" s="97">
        <v>24</v>
      </c>
      <c r="F1112" s="101">
        <v>141.47</v>
      </c>
      <c r="G1112" s="101">
        <v>141.47</v>
      </c>
      <c r="H1112" s="104">
        <v>41768</v>
      </c>
      <c r="I1112" s="100">
        <v>0</v>
      </c>
      <c r="J1112" s="101"/>
      <c r="K1112" s="101"/>
      <c r="L1112" s="101"/>
      <c r="M1112" s="117"/>
      <c r="N1112" s="119">
        <v>0</v>
      </c>
      <c r="O1112" s="90">
        <f>SUM(N1112/3.4528)</f>
        <v>0</v>
      </c>
      <c r="P1112" s="31"/>
      <c r="Q1112" s="31"/>
    </row>
    <row r="1113" spans="2:17" ht="12">
      <c r="B1113" s="54" t="s">
        <v>144</v>
      </c>
      <c r="C1113" s="92">
        <v>580</v>
      </c>
      <c r="D1113" s="93">
        <v>98.6</v>
      </c>
      <c r="E1113" s="93">
        <v>24</v>
      </c>
      <c r="F1113" s="94">
        <v>122.6</v>
      </c>
      <c r="G1113" s="94">
        <v>122.6</v>
      </c>
      <c r="H1113" s="95">
        <v>41779</v>
      </c>
      <c r="I1113" s="96">
        <v>0</v>
      </c>
      <c r="J1113" s="94"/>
      <c r="K1113" s="33">
        <v>8.9</v>
      </c>
      <c r="L1113" s="94"/>
      <c r="M1113" s="106"/>
      <c r="N1113" s="64">
        <v>8.9</v>
      </c>
      <c r="O1113" s="136">
        <f>SUM(N1113/3.4528)</f>
        <v>2.577618164967563</v>
      </c>
      <c r="P1113" s="31"/>
      <c r="Q1113" s="31"/>
    </row>
    <row r="1114" spans="2:17" ht="12">
      <c r="B1114" s="41" t="s">
        <v>172</v>
      </c>
      <c r="C1114" s="103">
        <v>625</v>
      </c>
      <c r="D1114" s="97">
        <v>106.25</v>
      </c>
      <c r="E1114" s="97">
        <v>24</v>
      </c>
      <c r="F1114" s="101">
        <v>130.25</v>
      </c>
      <c r="G1114" s="101">
        <v>130.25</v>
      </c>
      <c r="H1114" s="104">
        <v>41831</v>
      </c>
      <c r="I1114" s="100">
        <v>0</v>
      </c>
      <c r="J1114" s="45">
        <v>0.43</v>
      </c>
      <c r="K1114" s="101"/>
      <c r="L1114" s="101">
        <v>0.85</v>
      </c>
      <c r="M1114" s="117"/>
      <c r="N1114" s="132">
        <v>0.43</v>
      </c>
      <c r="O1114" s="126">
        <f>SUM(N1114/3.4528)</f>
        <v>0.12453660797034291</v>
      </c>
      <c r="P1114" s="31"/>
      <c r="Q1114" s="31"/>
    </row>
    <row r="1115" spans="2:17" ht="12">
      <c r="B1115" s="41" t="s">
        <v>172</v>
      </c>
      <c r="C1115" s="103"/>
      <c r="D1115" s="97"/>
      <c r="E1115" s="97"/>
      <c r="F1115" s="101"/>
      <c r="G1115" s="101"/>
      <c r="H1115" s="104">
        <v>41831</v>
      </c>
      <c r="I1115" s="100"/>
      <c r="J1115" s="45"/>
      <c r="K1115" s="101"/>
      <c r="L1115" s="101">
        <v>-0.85</v>
      </c>
      <c r="M1115" s="117"/>
      <c r="N1115" s="132"/>
      <c r="O1115" s="167"/>
      <c r="P1115" s="31"/>
      <c r="Q1115" s="31"/>
    </row>
    <row r="1116" spans="2:17" ht="12">
      <c r="B1116" s="75" t="s">
        <v>163</v>
      </c>
      <c r="C1116" s="76">
        <v>548</v>
      </c>
      <c r="D1116" s="77">
        <v>93.16</v>
      </c>
      <c r="E1116" s="77">
        <v>24</v>
      </c>
      <c r="F1116" s="78">
        <v>117.16</v>
      </c>
      <c r="G1116" s="78">
        <v>117.16</v>
      </c>
      <c r="H1116" s="79">
        <v>41715</v>
      </c>
      <c r="I1116" s="80">
        <v>0</v>
      </c>
      <c r="J1116" s="78"/>
      <c r="K1116" s="78"/>
      <c r="L1116" s="78"/>
      <c r="M1116" s="105"/>
      <c r="N1116" s="105">
        <v>0</v>
      </c>
      <c r="O1116" s="119">
        <f>SUM(N1116/3.4528)</f>
        <v>0</v>
      </c>
      <c r="P1116" s="31"/>
      <c r="Q1116" s="31"/>
    </row>
    <row r="1117" spans="2:17" ht="12">
      <c r="B1117" s="57" t="s">
        <v>773</v>
      </c>
      <c r="C1117" s="76">
        <v>880</v>
      </c>
      <c r="D1117" s="77">
        <v>149.6</v>
      </c>
      <c r="E1117" s="77">
        <v>24</v>
      </c>
      <c r="F1117" s="78">
        <v>173.6</v>
      </c>
      <c r="G1117" s="78">
        <v>173.6</v>
      </c>
      <c r="H1117" s="79">
        <v>41920</v>
      </c>
      <c r="I1117" s="67">
        <v>0</v>
      </c>
      <c r="J1117" s="78">
        <v>5.1</v>
      </c>
      <c r="K1117" s="78"/>
      <c r="L1117" s="78">
        <v>0.25</v>
      </c>
      <c r="M1117" s="121"/>
      <c r="N1117" s="114">
        <v>-58.98</v>
      </c>
      <c r="O1117" s="59">
        <f>SUM(N1117/3.4528)</f>
        <v>-17.081788693234476</v>
      </c>
      <c r="P1117" s="31"/>
      <c r="Q1117" s="31"/>
    </row>
    <row r="1118" spans="2:17" ht="12">
      <c r="B1118" s="60" t="s">
        <v>773</v>
      </c>
      <c r="C1118" s="83"/>
      <c r="D1118" s="84"/>
      <c r="E1118" s="84"/>
      <c r="F1118" s="85"/>
      <c r="G1118" s="85">
        <v>58.98</v>
      </c>
      <c r="H1118" s="86">
        <v>41925</v>
      </c>
      <c r="I1118" s="62">
        <v>-58.98</v>
      </c>
      <c r="J1118" s="85">
        <v>-5.1</v>
      </c>
      <c r="K1118" s="85"/>
      <c r="L1118" s="85">
        <v>-0.25</v>
      </c>
      <c r="M1118" s="122"/>
      <c r="N1118" s="116"/>
      <c r="O1118" s="165"/>
      <c r="P1118" s="31"/>
      <c r="Q1118" s="31"/>
    </row>
    <row r="1119" spans="2:17" ht="12">
      <c r="B1119" s="102" t="s">
        <v>774</v>
      </c>
      <c r="C1119" s="103">
        <v>750</v>
      </c>
      <c r="D1119" s="97">
        <v>127.5</v>
      </c>
      <c r="E1119" s="97">
        <v>24</v>
      </c>
      <c r="F1119" s="101">
        <v>151.5</v>
      </c>
      <c r="G1119" s="101">
        <v>151.5</v>
      </c>
      <c r="H1119" s="104">
        <v>41729</v>
      </c>
      <c r="I1119" s="100">
        <v>0</v>
      </c>
      <c r="J1119" s="101"/>
      <c r="K1119" s="101"/>
      <c r="L1119" s="101"/>
      <c r="M1119" s="117"/>
      <c r="N1119" s="117">
        <v>0</v>
      </c>
      <c r="O1119" s="119">
        <f>SUM(N1119/3.4528)</f>
        <v>0</v>
      </c>
      <c r="P1119" s="31"/>
      <c r="Q1119" s="31"/>
    </row>
    <row r="1120" spans="2:17" ht="12">
      <c r="B1120" s="75" t="s">
        <v>664</v>
      </c>
      <c r="C1120" s="76">
        <v>593</v>
      </c>
      <c r="D1120" s="77">
        <v>100.81</v>
      </c>
      <c r="E1120" s="77">
        <v>24</v>
      </c>
      <c r="F1120" s="78">
        <v>229.19</v>
      </c>
      <c r="G1120" s="78">
        <v>206.38</v>
      </c>
      <c r="H1120" s="79">
        <v>41758</v>
      </c>
      <c r="I1120" s="80">
        <v>22.81</v>
      </c>
      <c r="J1120" s="78"/>
      <c r="K1120" s="78">
        <v>-22.81</v>
      </c>
      <c r="L1120" s="78"/>
      <c r="M1120" s="105"/>
      <c r="N1120" s="105">
        <v>0</v>
      </c>
      <c r="O1120" s="81">
        <f>SUM(N1120/3.4528)</f>
        <v>0</v>
      </c>
      <c r="P1120" s="31"/>
      <c r="Q1120" s="31"/>
    </row>
    <row r="1121" spans="2:17" ht="12">
      <c r="B1121" s="102" t="s">
        <v>665</v>
      </c>
      <c r="C1121" s="103">
        <v>614</v>
      </c>
      <c r="D1121" s="97">
        <v>104.38</v>
      </c>
      <c r="E1121" s="97"/>
      <c r="F1121" s="101"/>
      <c r="G1121" s="101"/>
      <c r="H1121" s="151" t="s">
        <v>66</v>
      </c>
      <c r="I1121" s="100">
        <v>-22.81</v>
      </c>
      <c r="J1121" s="101"/>
      <c r="K1121" s="101">
        <v>22.81</v>
      </c>
      <c r="L1121" s="101"/>
      <c r="M1121" s="117"/>
      <c r="N1121" s="117"/>
      <c r="O1121" s="169"/>
      <c r="P1121" s="31"/>
      <c r="Q1121" s="31"/>
    </row>
    <row r="1122" spans="2:17" ht="12">
      <c r="B1122" s="57" t="s">
        <v>547</v>
      </c>
      <c r="C1122" s="76">
        <v>652</v>
      </c>
      <c r="D1122" s="77">
        <v>110.84</v>
      </c>
      <c r="E1122" s="77">
        <v>24</v>
      </c>
      <c r="F1122" s="78">
        <v>134.84</v>
      </c>
      <c r="G1122" s="78">
        <v>166.5</v>
      </c>
      <c r="H1122" s="79">
        <v>41917</v>
      </c>
      <c r="I1122" s="67">
        <v>-31.66</v>
      </c>
      <c r="J1122" s="78">
        <v>3.5</v>
      </c>
      <c r="K1122" s="58">
        <v>-11.96</v>
      </c>
      <c r="L1122" s="78"/>
      <c r="M1122" s="105"/>
      <c r="N1122" s="114">
        <v>-43.62</v>
      </c>
      <c r="O1122" s="59">
        <f>SUM(N1122/3.4528)</f>
        <v>-12.633225208526413</v>
      </c>
      <c r="P1122" s="31"/>
      <c r="Q1122" s="31"/>
    </row>
    <row r="1123" spans="2:17" ht="12">
      <c r="B1123" s="60" t="s">
        <v>547</v>
      </c>
      <c r="C1123" s="83"/>
      <c r="D1123" s="84"/>
      <c r="E1123" s="84"/>
      <c r="F1123" s="85"/>
      <c r="G1123" s="85"/>
      <c r="H1123" s="86"/>
      <c r="I1123" s="62"/>
      <c r="J1123" s="85">
        <v>-3.5</v>
      </c>
      <c r="K1123" s="40"/>
      <c r="L1123" s="85"/>
      <c r="M1123" s="113"/>
      <c r="N1123" s="116"/>
      <c r="O1123" s="165"/>
      <c r="P1123" s="31"/>
      <c r="Q1123" s="31"/>
    </row>
    <row r="1124" spans="2:17" ht="12">
      <c r="B1124" s="102" t="s">
        <v>277</v>
      </c>
      <c r="C1124" s="103">
        <v>678</v>
      </c>
      <c r="D1124" s="84">
        <v>115.26</v>
      </c>
      <c r="E1124" s="97">
        <v>24</v>
      </c>
      <c r="F1124" s="101">
        <v>139.26</v>
      </c>
      <c r="G1124" s="101">
        <v>139.26</v>
      </c>
      <c r="H1124" s="104">
        <v>41813</v>
      </c>
      <c r="I1124" s="100">
        <v>0</v>
      </c>
      <c r="J1124" s="101"/>
      <c r="K1124" s="101"/>
      <c r="L1124" s="101"/>
      <c r="M1124" s="117"/>
      <c r="N1124" s="119">
        <v>0</v>
      </c>
      <c r="O1124" s="90">
        <f>SUM(N1124/3.4528)</f>
        <v>0</v>
      </c>
      <c r="P1124" s="31"/>
      <c r="Q1124" s="31"/>
    </row>
    <row r="1125" spans="2:17" ht="12">
      <c r="B1125" s="75" t="s">
        <v>784</v>
      </c>
      <c r="C1125" s="76">
        <v>653</v>
      </c>
      <c r="D1125" s="77">
        <v>111.01</v>
      </c>
      <c r="E1125" s="77">
        <v>24</v>
      </c>
      <c r="F1125" s="78">
        <v>135.01</v>
      </c>
      <c r="G1125" s="78">
        <v>135.01</v>
      </c>
      <c r="H1125" s="79">
        <v>41738</v>
      </c>
      <c r="I1125" s="80">
        <v>0</v>
      </c>
      <c r="J1125" s="78"/>
      <c r="K1125" s="78"/>
      <c r="L1125" s="78"/>
      <c r="M1125" s="105"/>
      <c r="N1125" s="81">
        <v>0</v>
      </c>
      <c r="O1125" s="90">
        <f>SUM(N1125/3.4528)</f>
        <v>0</v>
      </c>
      <c r="P1125" s="31"/>
      <c r="Q1125" s="31"/>
    </row>
    <row r="1126" spans="2:17" ht="12">
      <c r="B1126" s="32" t="s">
        <v>822</v>
      </c>
      <c r="C1126" s="76">
        <v>609</v>
      </c>
      <c r="D1126" s="77">
        <v>103.53</v>
      </c>
      <c r="E1126" s="77">
        <v>24</v>
      </c>
      <c r="F1126" s="78">
        <v>127.53</v>
      </c>
      <c r="G1126" s="78">
        <v>97.07</v>
      </c>
      <c r="H1126" s="79">
        <v>41827</v>
      </c>
      <c r="I1126" s="80">
        <v>30.46</v>
      </c>
      <c r="J1126" s="55">
        <v>0.2</v>
      </c>
      <c r="K1126" s="78">
        <v>-30.46</v>
      </c>
      <c r="L1126" s="78"/>
      <c r="M1126" s="105"/>
      <c r="N1126" s="69">
        <v>0.2</v>
      </c>
      <c r="O1126" s="126">
        <f>SUM(N1126/3.4528)</f>
        <v>0.05792400370713624</v>
      </c>
      <c r="P1126" s="31"/>
      <c r="Q1126" s="31"/>
    </row>
    <row r="1127" spans="2:17" ht="12">
      <c r="B1127" s="46" t="s">
        <v>822</v>
      </c>
      <c r="C1127" s="83"/>
      <c r="D1127" s="84"/>
      <c r="E1127" s="84"/>
      <c r="F1127" s="85"/>
      <c r="G1127" s="85"/>
      <c r="H1127" s="86" t="s">
        <v>66</v>
      </c>
      <c r="I1127" s="87">
        <v>-30.46</v>
      </c>
      <c r="J1127" s="47"/>
      <c r="K1127" s="85">
        <v>30.46</v>
      </c>
      <c r="L1127" s="85"/>
      <c r="M1127" s="113"/>
      <c r="N1127" s="68"/>
      <c r="O1127" s="167"/>
      <c r="P1127" s="31"/>
      <c r="Q1127" s="31"/>
    </row>
    <row r="1128" spans="2:17" ht="12">
      <c r="B1128" s="102" t="s">
        <v>789</v>
      </c>
      <c r="C1128" s="103">
        <v>606</v>
      </c>
      <c r="D1128" s="97">
        <v>103.02</v>
      </c>
      <c r="E1128" s="97">
        <v>24</v>
      </c>
      <c r="F1128" s="101">
        <v>228.34</v>
      </c>
      <c r="G1128" s="101">
        <v>228.34</v>
      </c>
      <c r="H1128" s="104">
        <v>41781</v>
      </c>
      <c r="I1128" s="100">
        <v>0</v>
      </c>
      <c r="J1128" s="101"/>
      <c r="K1128" s="101"/>
      <c r="L1128" s="101"/>
      <c r="M1128" s="117"/>
      <c r="N1128" s="119">
        <v>0</v>
      </c>
      <c r="O1128" s="81">
        <f>SUM(N1128/3.4528)</f>
        <v>0</v>
      </c>
      <c r="P1128" s="31"/>
      <c r="Q1128" s="31"/>
    </row>
    <row r="1129" spans="2:17" ht="12">
      <c r="B1129" s="82" t="s">
        <v>790</v>
      </c>
      <c r="C1129" s="83">
        <v>596</v>
      </c>
      <c r="D1129" s="84">
        <v>101.32</v>
      </c>
      <c r="E1129" s="84"/>
      <c r="F1129" s="85"/>
      <c r="G1129" s="85"/>
      <c r="H1129" s="135"/>
      <c r="I1129" s="87"/>
      <c r="J1129" s="85"/>
      <c r="K1129" s="85"/>
      <c r="L1129" s="85"/>
      <c r="M1129" s="113"/>
      <c r="N1129" s="88"/>
      <c r="O1129" s="169"/>
      <c r="P1129" s="31"/>
      <c r="Q1129" s="31"/>
    </row>
    <row r="1130" spans="2:17" ht="12">
      <c r="B1130" s="102" t="s">
        <v>225</v>
      </c>
      <c r="C1130" s="103">
        <v>607</v>
      </c>
      <c r="D1130" s="97">
        <v>103.19</v>
      </c>
      <c r="E1130" s="97">
        <v>24</v>
      </c>
      <c r="F1130" s="101">
        <v>127.19</v>
      </c>
      <c r="G1130" s="101">
        <v>127.19</v>
      </c>
      <c r="H1130" s="104">
        <v>41810</v>
      </c>
      <c r="I1130" s="100">
        <v>0</v>
      </c>
      <c r="J1130" s="85"/>
      <c r="K1130" s="85"/>
      <c r="L1130" s="85"/>
      <c r="M1130" s="113"/>
      <c r="N1130" s="119">
        <v>0</v>
      </c>
      <c r="O1130" s="90">
        <f aca="true" t="shared" si="29" ref="O1130:O1135">SUM(N1130/3.4528)</f>
        <v>0</v>
      </c>
      <c r="P1130" s="31"/>
      <c r="Q1130" s="31"/>
    </row>
    <row r="1131" spans="2:17" ht="12">
      <c r="B1131" s="91" t="s">
        <v>624</v>
      </c>
      <c r="C1131" s="92">
        <v>978</v>
      </c>
      <c r="D1131" s="93">
        <v>166.26</v>
      </c>
      <c r="E1131" s="93">
        <v>24</v>
      </c>
      <c r="F1131" s="94">
        <v>190.26</v>
      </c>
      <c r="G1131" s="94">
        <v>190.26</v>
      </c>
      <c r="H1131" s="95">
        <v>41806</v>
      </c>
      <c r="I1131" s="96">
        <v>0</v>
      </c>
      <c r="J1131" s="94"/>
      <c r="K1131" s="94"/>
      <c r="L1131" s="94"/>
      <c r="M1131" s="106"/>
      <c r="N1131" s="90">
        <v>0</v>
      </c>
      <c r="O1131" s="90">
        <f t="shared" si="29"/>
        <v>0</v>
      </c>
      <c r="P1131" s="31"/>
      <c r="Q1131" s="31"/>
    </row>
    <row r="1132" spans="2:17" ht="12">
      <c r="B1132" s="102" t="s">
        <v>621</v>
      </c>
      <c r="C1132" s="103">
        <v>1080</v>
      </c>
      <c r="D1132" s="97">
        <v>183.6</v>
      </c>
      <c r="E1132" s="97">
        <v>24</v>
      </c>
      <c r="F1132" s="101">
        <v>207.6</v>
      </c>
      <c r="G1132" s="101">
        <v>207.6</v>
      </c>
      <c r="H1132" s="104">
        <v>41815</v>
      </c>
      <c r="I1132" s="100">
        <v>0</v>
      </c>
      <c r="J1132" s="101"/>
      <c r="K1132" s="101"/>
      <c r="L1132" s="101"/>
      <c r="M1132" s="117"/>
      <c r="N1132" s="119">
        <v>0</v>
      </c>
      <c r="O1132" s="90">
        <f t="shared" si="29"/>
        <v>0</v>
      </c>
      <c r="P1132" s="31"/>
      <c r="Q1132" s="31"/>
    </row>
    <row r="1133" spans="2:17" ht="12">
      <c r="B1133" s="54" t="s">
        <v>35</v>
      </c>
      <c r="C1133" s="51">
        <v>960</v>
      </c>
      <c r="D1133" s="52">
        <v>163.2</v>
      </c>
      <c r="E1133" s="52">
        <v>24</v>
      </c>
      <c r="F1133" s="50">
        <v>187.2</v>
      </c>
      <c r="G1133" s="50"/>
      <c r="H1133" s="53"/>
      <c r="I1133" s="129">
        <v>187.2</v>
      </c>
      <c r="J1133" s="33">
        <v>10.11</v>
      </c>
      <c r="K1133" s="94"/>
      <c r="L1133" s="94"/>
      <c r="M1133" s="106"/>
      <c r="N1133" s="136">
        <v>197.31</v>
      </c>
      <c r="O1133" s="136">
        <f t="shared" si="29"/>
        <v>57.14492585727526</v>
      </c>
      <c r="P1133" s="31"/>
      <c r="Q1133" s="31"/>
    </row>
    <row r="1134" spans="2:17" ht="12">
      <c r="B1134" s="102" t="s">
        <v>620</v>
      </c>
      <c r="C1134" s="103">
        <v>690</v>
      </c>
      <c r="D1134" s="97">
        <v>117.3</v>
      </c>
      <c r="E1134" s="97">
        <v>24</v>
      </c>
      <c r="F1134" s="101">
        <v>141.3</v>
      </c>
      <c r="G1134" s="101">
        <v>141.3</v>
      </c>
      <c r="H1134" s="104">
        <v>41815</v>
      </c>
      <c r="I1134" s="100">
        <v>0</v>
      </c>
      <c r="J1134" s="101"/>
      <c r="K1134" s="101"/>
      <c r="L1134" s="101"/>
      <c r="M1134" s="117"/>
      <c r="N1134" s="119">
        <v>0</v>
      </c>
      <c r="O1134" s="90">
        <f t="shared" si="29"/>
        <v>0</v>
      </c>
      <c r="P1134" s="31"/>
      <c r="Q1134" s="31"/>
    </row>
    <row r="1135" spans="2:17" ht="12">
      <c r="B1135" s="75" t="s">
        <v>183</v>
      </c>
      <c r="C1135" s="76">
        <v>633</v>
      </c>
      <c r="D1135" s="77">
        <v>107.61</v>
      </c>
      <c r="E1135" s="77">
        <v>24</v>
      </c>
      <c r="F1135" s="78">
        <v>131.61</v>
      </c>
      <c r="G1135" s="78">
        <v>131.61</v>
      </c>
      <c r="H1135" s="79">
        <v>41787</v>
      </c>
      <c r="I1135" s="80">
        <v>0</v>
      </c>
      <c r="J1135" s="78"/>
      <c r="K1135" s="78"/>
      <c r="L1135" s="78"/>
      <c r="M1135" s="105"/>
      <c r="N1135" s="81">
        <v>0</v>
      </c>
      <c r="O1135" s="90">
        <f t="shared" si="29"/>
        <v>0</v>
      </c>
      <c r="P1135" s="31"/>
      <c r="Q1135" s="31"/>
    </row>
    <row r="1136" spans="2:17" ht="12">
      <c r="B1136" s="75" t="s">
        <v>690</v>
      </c>
      <c r="C1136" s="76">
        <v>587</v>
      </c>
      <c r="D1136" s="77">
        <v>99.79</v>
      </c>
      <c r="E1136" s="77">
        <v>24</v>
      </c>
      <c r="F1136" s="78">
        <v>224.09</v>
      </c>
      <c r="G1136" s="78">
        <v>224.09</v>
      </c>
      <c r="H1136" s="79">
        <v>41737</v>
      </c>
      <c r="I1136" s="80">
        <v>0</v>
      </c>
      <c r="J1136" s="78"/>
      <c r="K1136" s="78"/>
      <c r="L1136" s="78"/>
      <c r="M1136" s="105"/>
      <c r="N1136" s="81">
        <v>0</v>
      </c>
      <c r="O1136" s="81">
        <f>SUM(N1136/3.4528)</f>
        <v>0</v>
      </c>
      <c r="P1136" s="31"/>
      <c r="Q1136" s="31"/>
    </row>
    <row r="1137" spans="2:17" ht="12">
      <c r="B1137" s="82" t="s">
        <v>691</v>
      </c>
      <c r="C1137" s="83">
        <v>590</v>
      </c>
      <c r="D1137" s="84">
        <v>100.3</v>
      </c>
      <c r="E1137" s="84"/>
      <c r="F1137" s="85"/>
      <c r="G1137" s="85"/>
      <c r="H1137" s="86"/>
      <c r="I1137" s="87"/>
      <c r="J1137" s="85"/>
      <c r="K1137" s="85"/>
      <c r="L1137" s="85"/>
      <c r="M1137" s="113"/>
      <c r="N1137" s="88"/>
      <c r="O1137" s="169"/>
      <c r="P1137" s="31"/>
      <c r="Q1137" s="31"/>
    </row>
    <row r="1138" spans="2:17" ht="12">
      <c r="B1138" s="102" t="s">
        <v>65</v>
      </c>
      <c r="C1138" s="103">
        <v>610</v>
      </c>
      <c r="D1138" s="97">
        <v>103.7</v>
      </c>
      <c r="E1138" s="97">
        <v>24</v>
      </c>
      <c r="F1138" s="101">
        <v>127.7</v>
      </c>
      <c r="G1138" s="101">
        <v>127.7</v>
      </c>
      <c r="H1138" s="104">
        <v>41737</v>
      </c>
      <c r="I1138" s="100">
        <v>0</v>
      </c>
      <c r="J1138" s="101"/>
      <c r="K1138" s="101"/>
      <c r="L1138" s="101"/>
      <c r="M1138" s="117"/>
      <c r="N1138" s="119">
        <v>0</v>
      </c>
      <c r="O1138" s="90">
        <f>SUM(N1138/3.4528)</f>
        <v>0</v>
      </c>
      <c r="P1138" s="31"/>
      <c r="Q1138" s="31"/>
    </row>
    <row r="1139" spans="2:17" ht="12">
      <c r="B1139" s="75" t="s">
        <v>574</v>
      </c>
      <c r="C1139" s="76">
        <v>580</v>
      </c>
      <c r="D1139" s="77">
        <v>98.6</v>
      </c>
      <c r="E1139" s="77">
        <v>24</v>
      </c>
      <c r="F1139" s="78">
        <v>122.6</v>
      </c>
      <c r="G1139" s="78">
        <v>122.6</v>
      </c>
      <c r="H1139" s="79">
        <v>41729</v>
      </c>
      <c r="I1139" s="80">
        <v>0</v>
      </c>
      <c r="J1139" s="78"/>
      <c r="K1139" s="78"/>
      <c r="L1139" s="78"/>
      <c r="M1139" s="105"/>
      <c r="N1139" s="81">
        <v>0</v>
      </c>
      <c r="O1139" s="90">
        <f>SUM(N1139/3.4528)</f>
        <v>0</v>
      </c>
      <c r="P1139" s="31"/>
      <c r="Q1139" s="31"/>
    </row>
    <row r="1140" spans="2:17" ht="12">
      <c r="B1140" s="65" t="s">
        <v>244</v>
      </c>
      <c r="C1140" s="92">
        <v>600</v>
      </c>
      <c r="D1140" s="93">
        <v>102</v>
      </c>
      <c r="E1140" s="93">
        <v>24</v>
      </c>
      <c r="F1140" s="94">
        <v>126</v>
      </c>
      <c r="G1140" s="94">
        <v>140</v>
      </c>
      <c r="H1140" s="95">
        <v>41772</v>
      </c>
      <c r="I1140" s="120">
        <v>-14</v>
      </c>
      <c r="J1140" s="94"/>
      <c r="K1140" s="94"/>
      <c r="L1140" s="94"/>
      <c r="M1140" s="106"/>
      <c r="N1140" s="66">
        <v>-14</v>
      </c>
      <c r="O1140" s="66">
        <f>SUM(N1140/3.4528)</f>
        <v>-4.054680259499537</v>
      </c>
      <c r="P1140" s="31"/>
      <c r="Q1140" s="31"/>
    </row>
    <row r="1141" spans="2:17" ht="12">
      <c r="B1141" s="41" t="s">
        <v>199</v>
      </c>
      <c r="C1141" s="103">
        <v>623</v>
      </c>
      <c r="D1141" s="97">
        <v>105.91</v>
      </c>
      <c r="E1141" s="97">
        <v>24</v>
      </c>
      <c r="F1141" s="101">
        <v>129.91</v>
      </c>
      <c r="G1141" s="101">
        <v>129.91</v>
      </c>
      <c r="H1141" s="104">
        <v>41834</v>
      </c>
      <c r="I1141" s="100">
        <v>0</v>
      </c>
      <c r="J1141" s="45">
        <v>0.55</v>
      </c>
      <c r="K1141" s="101"/>
      <c r="L1141" s="101">
        <v>4.56</v>
      </c>
      <c r="M1141" s="117"/>
      <c r="N1141" s="132">
        <v>0.55</v>
      </c>
      <c r="O1141" s="126">
        <f>SUM(N1141/3.4528)</f>
        <v>0.15929101019462466</v>
      </c>
      <c r="P1141" s="31"/>
      <c r="Q1141" s="31"/>
    </row>
    <row r="1142" spans="2:17" ht="12">
      <c r="B1142" s="41" t="s">
        <v>199</v>
      </c>
      <c r="C1142" s="103"/>
      <c r="D1142" s="97"/>
      <c r="E1142" s="97"/>
      <c r="F1142" s="101"/>
      <c r="G1142" s="101"/>
      <c r="H1142" s="104">
        <v>41834</v>
      </c>
      <c r="I1142" s="100"/>
      <c r="J1142" s="45"/>
      <c r="K1142" s="101"/>
      <c r="L1142" s="101">
        <v>-4.56</v>
      </c>
      <c r="M1142" s="117"/>
      <c r="N1142" s="132"/>
      <c r="O1142" s="167"/>
      <c r="P1142" s="31"/>
      <c r="Q1142" s="31"/>
    </row>
    <row r="1143" spans="2:17" ht="12">
      <c r="B1143" s="57" t="s">
        <v>157</v>
      </c>
      <c r="C1143" s="76">
        <v>597</v>
      </c>
      <c r="D1143" s="77">
        <v>101.49</v>
      </c>
      <c r="E1143" s="77">
        <v>24</v>
      </c>
      <c r="F1143" s="78">
        <v>125.49</v>
      </c>
      <c r="G1143" s="78">
        <v>126.77</v>
      </c>
      <c r="H1143" s="79">
        <v>41849</v>
      </c>
      <c r="I1143" s="67">
        <v>-1.28</v>
      </c>
      <c r="J1143" s="78">
        <v>1.09</v>
      </c>
      <c r="K1143" s="78"/>
      <c r="L1143" s="78">
        <v>2.14</v>
      </c>
      <c r="M1143" s="105"/>
      <c r="N1143" s="114">
        <v>-1.28</v>
      </c>
      <c r="O1143" s="59">
        <f>SUM(N1143/3.4528)</f>
        <v>-0.37071362372567196</v>
      </c>
      <c r="P1143" s="31"/>
      <c r="Q1143" s="31"/>
    </row>
    <row r="1144" spans="2:17" ht="12">
      <c r="B1144" s="60" t="s">
        <v>157</v>
      </c>
      <c r="C1144" s="83"/>
      <c r="D1144" s="84"/>
      <c r="E1144" s="84"/>
      <c r="F1144" s="85"/>
      <c r="G1144" s="85"/>
      <c r="H1144" s="86">
        <v>41849</v>
      </c>
      <c r="I1144" s="62"/>
      <c r="J1144" s="85">
        <v>-1.09</v>
      </c>
      <c r="K1144" s="85"/>
      <c r="L1144" s="85">
        <v>-2.14</v>
      </c>
      <c r="M1144" s="113"/>
      <c r="N1144" s="116"/>
      <c r="O1144" s="165"/>
      <c r="P1144" s="31"/>
      <c r="Q1144" s="31"/>
    </row>
    <row r="1145" spans="2:17" ht="12">
      <c r="B1145" s="82" t="s">
        <v>706</v>
      </c>
      <c r="C1145" s="83">
        <v>603</v>
      </c>
      <c r="D1145" s="84">
        <v>102.51</v>
      </c>
      <c r="E1145" s="84">
        <v>24</v>
      </c>
      <c r="F1145" s="85">
        <v>126.51</v>
      </c>
      <c r="G1145" s="85">
        <v>126.51</v>
      </c>
      <c r="H1145" s="86">
        <v>41713</v>
      </c>
      <c r="I1145" s="87">
        <v>0</v>
      </c>
      <c r="J1145" s="85"/>
      <c r="K1145" s="85"/>
      <c r="L1145" s="85"/>
      <c r="M1145" s="113"/>
      <c r="N1145" s="88">
        <v>0</v>
      </c>
      <c r="O1145" s="90">
        <f>SUM(N1145/3.4528)</f>
        <v>0</v>
      </c>
      <c r="P1145" s="31"/>
      <c r="Q1145" s="31"/>
    </row>
    <row r="1146" spans="2:17" ht="12">
      <c r="B1146" s="46" t="s">
        <v>814</v>
      </c>
      <c r="C1146" s="83">
        <v>600</v>
      </c>
      <c r="D1146" s="84">
        <v>102</v>
      </c>
      <c r="E1146" s="84">
        <v>24</v>
      </c>
      <c r="F1146" s="85">
        <v>126</v>
      </c>
      <c r="G1146" s="85">
        <v>126</v>
      </c>
      <c r="H1146" s="86">
        <v>41803</v>
      </c>
      <c r="I1146" s="87">
        <v>0</v>
      </c>
      <c r="J1146" s="47">
        <v>2000</v>
      </c>
      <c r="K1146" s="47" t="s">
        <v>963</v>
      </c>
      <c r="L1146" s="85"/>
      <c r="M1146" s="113"/>
      <c r="N1146" s="128">
        <v>2000</v>
      </c>
      <c r="O1146" s="136">
        <f>SUM(N1146/3.4528)</f>
        <v>579.2400370713624</v>
      </c>
      <c r="P1146" s="31"/>
      <c r="Q1146" s="31"/>
    </row>
    <row r="1147" spans="2:17" ht="12">
      <c r="B1147" s="112" t="s">
        <v>889</v>
      </c>
      <c r="C1147" s="103">
        <v>598</v>
      </c>
      <c r="D1147" s="97">
        <v>101.66</v>
      </c>
      <c r="E1147" s="97">
        <v>24</v>
      </c>
      <c r="F1147" s="101">
        <v>125.66</v>
      </c>
      <c r="G1147" s="101">
        <v>126</v>
      </c>
      <c r="H1147" s="104">
        <v>41757</v>
      </c>
      <c r="I1147" s="118">
        <v>-0.34</v>
      </c>
      <c r="J1147" s="101"/>
      <c r="K1147" s="36">
        <v>-0.34</v>
      </c>
      <c r="L1147" s="101"/>
      <c r="M1147" s="101"/>
      <c r="N1147" s="123">
        <v>-0.68</v>
      </c>
      <c r="O1147" s="66">
        <f>SUM(N1147/3.4528)</f>
        <v>-0.19694161260426324</v>
      </c>
      <c r="P1147" s="31"/>
      <c r="Q1147" s="31"/>
    </row>
    <row r="1148" spans="2:17" ht="12">
      <c r="B1148" s="75" t="s">
        <v>339</v>
      </c>
      <c r="C1148" s="76">
        <v>650</v>
      </c>
      <c r="D1148" s="77">
        <v>110.5</v>
      </c>
      <c r="E1148" s="77">
        <v>24</v>
      </c>
      <c r="F1148" s="78">
        <v>263.7</v>
      </c>
      <c r="G1148" s="78">
        <v>263.7</v>
      </c>
      <c r="H1148" s="79">
        <v>41708</v>
      </c>
      <c r="I1148" s="80">
        <v>0</v>
      </c>
      <c r="J1148" s="78"/>
      <c r="K1148" s="78"/>
      <c r="L1148" s="78"/>
      <c r="M1148" s="105"/>
      <c r="N1148" s="81">
        <v>0</v>
      </c>
      <c r="O1148" s="81">
        <f>SUM(N1148/3.4528)</f>
        <v>0</v>
      </c>
      <c r="P1148" s="31"/>
      <c r="Q1148" s="31"/>
    </row>
    <row r="1149" spans="2:17" ht="12">
      <c r="B1149" s="102" t="s">
        <v>340</v>
      </c>
      <c r="C1149" s="103">
        <v>760</v>
      </c>
      <c r="D1149" s="97">
        <v>129.2</v>
      </c>
      <c r="E1149" s="97"/>
      <c r="F1149" s="101"/>
      <c r="G1149" s="101"/>
      <c r="H1149" s="104"/>
      <c r="I1149" s="100"/>
      <c r="J1149" s="101"/>
      <c r="K1149" s="101"/>
      <c r="L1149" s="101"/>
      <c r="M1149" s="117"/>
      <c r="N1149" s="119"/>
      <c r="O1149" s="169"/>
      <c r="P1149" s="31"/>
      <c r="Q1149" s="31"/>
    </row>
    <row r="1150" spans="2:17" ht="12">
      <c r="B1150" s="75" t="s">
        <v>695</v>
      </c>
      <c r="C1150" s="76">
        <v>980</v>
      </c>
      <c r="D1150" s="77">
        <v>166.6</v>
      </c>
      <c r="E1150" s="77">
        <v>24</v>
      </c>
      <c r="F1150" s="78">
        <v>190.6</v>
      </c>
      <c r="G1150" s="78">
        <v>190.6</v>
      </c>
      <c r="H1150" s="79">
        <v>41784</v>
      </c>
      <c r="I1150" s="80">
        <v>0</v>
      </c>
      <c r="J1150" s="78"/>
      <c r="K1150" s="78"/>
      <c r="L1150" s="78"/>
      <c r="M1150" s="105"/>
      <c r="N1150" s="81">
        <v>0</v>
      </c>
      <c r="O1150" s="90">
        <f>SUM(N1150/3.4528)</f>
        <v>0</v>
      </c>
      <c r="P1150" s="31"/>
      <c r="Q1150" s="31"/>
    </row>
    <row r="1151" spans="2:17" ht="12">
      <c r="B1151" s="32" t="s">
        <v>145</v>
      </c>
      <c r="C1151" s="76">
        <v>820</v>
      </c>
      <c r="D1151" s="77">
        <v>139.4</v>
      </c>
      <c r="E1151" s="77">
        <v>24</v>
      </c>
      <c r="F1151" s="78">
        <v>163.4</v>
      </c>
      <c r="G1151" s="78">
        <v>163.4</v>
      </c>
      <c r="H1151" s="79">
        <v>41821</v>
      </c>
      <c r="I1151" s="80">
        <v>0</v>
      </c>
      <c r="J1151" s="55">
        <v>0.05</v>
      </c>
      <c r="K1151" s="78"/>
      <c r="L1151" s="78">
        <v>0.83</v>
      </c>
      <c r="M1151" s="105"/>
      <c r="N1151" s="69">
        <v>0.05</v>
      </c>
      <c r="O1151" s="126">
        <f>SUM(N1151/3.4528)</f>
        <v>0.01448100092678406</v>
      </c>
      <c r="P1151" s="31"/>
      <c r="Q1151" s="31"/>
    </row>
    <row r="1152" spans="2:17" ht="12">
      <c r="B1152" s="46" t="s">
        <v>145</v>
      </c>
      <c r="C1152" s="83"/>
      <c r="D1152" s="84"/>
      <c r="E1152" s="84"/>
      <c r="F1152" s="85"/>
      <c r="G1152" s="85"/>
      <c r="H1152" s="86">
        <v>41821</v>
      </c>
      <c r="I1152" s="87"/>
      <c r="J1152" s="47"/>
      <c r="K1152" s="85"/>
      <c r="L1152" s="85">
        <v>-0.83</v>
      </c>
      <c r="M1152" s="113"/>
      <c r="N1152" s="68"/>
      <c r="O1152" s="167"/>
      <c r="P1152" s="31"/>
      <c r="Q1152" s="31"/>
    </row>
    <row r="1153" spans="2:17" ht="12">
      <c r="B1153" s="46" t="s">
        <v>886</v>
      </c>
      <c r="C1153" s="83">
        <v>829</v>
      </c>
      <c r="D1153" s="84">
        <v>140.93</v>
      </c>
      <c r="E1153" s="84">
        <v>24</v>
      </c>
      <c r="F1153" s="85">
        <v>164.93</v>
      </c>
      <c r="G1153" s="85">
        <v>160</v>
      </c>
      <c r="H1153" s="98">
        <v>41780</v>
      </c>
      <c r="I1153" s="45">
        <v>4.93</v>
      </c>
      <c r="J1153" s="101"/>
      <c r="K1153" s="45">
        <v>164.93</v>
      </c>
      <c r="L1153" s="45">
        <v>10.11</v>
      </c>
      <c r="M1153" s="101"/>
      <c r="N1153" s="74">
        <v>179.97</v>
      </c>
      <c r="O1153" s="136">
        <f>SUM(N1153/3.4528)</f>
        <v>52.122914735866544</v>
      </c>
      <c r="P1153" s="31"/>
      <c r="Q1153" s="31"/>
    </row>
    <row r="1154" spans="2:17" ht="13.5" customHeight="1">
      <c r="B1154" s="102" t="s">
        <v>20</v>
      </c>
      <c r="C1154" s="103">
        <v>832</v>
      </c>
      <c r="D1154" s="97">
        <v>141.44</v>
      </c>
      <c r="E1154" s="97">
        <v>24</v>
      </c>
      <c r="F1154" s="101">
        <v>202.24</v>
      </c>
      <c r="G1154" s="101">
        <v>202.24</v>
      </c>
      <c r="H1154" s="104">
        <v>41743</v>
      </c>
      <c r="I1154" s="80">
        <v>0</v>
      </c>
      <c r="J1154" s="78"/>
      <c r="K1154" s="78"/>
      <c r="L1154" s="78"/>
      <c r="M1154" s="105"/>
      <c r="N1154" s="81">
        <v>0</v>
      </c>
      <c r="O1154" s="81">
        <f>SUM(N1154/3.4528)</f>
        <v>0</v>
      </c>
      <c r="P1154" s="31"/>
      <c r="Q1154" s="31"/>
    </row>
    <row r="1155" spans="2:17" ht="12">
      <c r="B1155" s="102" t="s">
        <v>20</v>
      </c>
      <c r="C1155" s="103">
        <v>368</v>
      </c>
      <c r="D1155" s="97">
        <v>36.8</v>
      </c>
      <c r="E1155" s="97"/>
      <c r="F1155" s="101"/>
      <c r="G1155" s="101"/>
      <c r="H1155" s="104"/>
      <c r="I1155" s="100"/>
      <c r="J1155" s="85"/>
      <c r="K1155" s="85"/>
      <c r="L1155" s="85"/>
      <c r="M1155" s="113"/>
      <c r="N1155" s="119"/>
      <c r="O1155" s="169"/>
      <c r="P1155" s="31"/>
      <c r="Q1155" s="31"/>
    </row>
    <row r="1156" spans="2:17" ht="12">
      <c r="B1156" s="75" t="s">
        <v>285</v>
      </c>
      <c r="C1156" s="76">
        <v>1200</v>
      </c>
      <c r="D1156" s="77">
        <v>204</v>
      </c>
      <c r="E1156" s="77">
        <v>24</v>
      </c>
      <c r="F1156" s="78">
        <v>228</v>
      </c>
      <c r="G1156" s="78">
        <v>228</v>
      </c>
      <c r="H1156" s="79">
        <v>41716</v>
      </c>
      <c r="I1156" s="80">
        <v>0</v>
      </c>
      <c r="J1156" s="101"/>
      <c r="K1156" s="101"/>
      <c r="L1156" s="101"/>
      <c r="M1156" s="117"/>
      <c r="N1156" s="81">
        <v>0</v>
      </c>
      <c r="O1156" s="90">
        <f>SUM(N1156/3.4528)</f>
        <v>0</v>
      </c>
      <c r="P1156" s="31"/>
      <c r="Q1156" s="31"/>
    </row>
    <row r="1157" spans="2:17" ht="12">
      <c r="B1157" s="133" t="s">
        <v>857</v>
      </c>
      <c r="C1157" s="76">
        <v>840</v>
      </c>
      <c r="D1157" s="77">
        <v>142.8</v>
      </c>
      <c r="E1157" s="77">
        <v>24</v>
      </c>
      <c r="F1157" s="78">
        <v>202.8</v>
      </c>
      <c r="G1157" s="78">
        <v>202.8</v>
      </c>
      <c r="H1157" s="79">
        <v>41785</v>
      </c>
      <c r="I1157" s="80">
        <v>0</v>
      </c>
      <c r="J1157" s="78"/>
      <c r="K1157" s="78"/>
      <c r="L1157" s="78"/>
      <c r="M1157" s="105"/>
      <c r="N1157" s="81">
        <v>0</v>
      </c>
      <c r="O1157" s="81">
        <f>SUM(N1157/3.4528)</f>
        <v>0</v>
      </c>
      <c r="P1157" s="31"/>
      <c r="Q1157" s="31"/>
    </row>
    <row r="1158" spans="2:17" ht="12">
      <c r="B1158" s="134" t="s">
        <v>857</v>
      </c>
      <c r="C1158" s="103">
        <v>360</v>
      </c>
      <c r="D1158" s="97">
        <v>36</v>
      </c>
      <c r="E1158" s="97"/>
      <c r="F1158" s="101"/>
      <c r="G1158" s="101"/>
      <c r="H1158" s="104"/>
      <c r="I1158" s="87"/>
      <c r="J1158" s="85"/>
      <c r="K1158" s="85"/>
      <c r="L1158" s="85"/>
      <c r="M1158" s="113"/>
      <c r="N1158" s="88"/>
      <c r="O1158" s="169"/>
      <c r="P1158" s="31"/>
      <c r="Q1158" s="31"/>
    </row>
    <row r="1159" spans="2:17" ht="12">
      <c r="B1159" s="75" t="s">
        <v>885</v>
      </c>
      <c r="C1159" s="76">
        <v>800</v>
      </c>
      <c r="D1159" s="77">
        <v>136</v>
      </c>
      <c r="E1159" s="77">
        <v>24</v>
      </c>
      <c r="F1159" s="78">
        <v>200</v>
      </c>
      <c r="G1159" s="78">
        <v>200</v>
      </c>
      <c r="H1159" s="79">
        <v>41713</v>
      </c>
      <c r="I1159" s="80">
        <v>0</v>
      </c>
      <c r="J1159" s="78"/>
      <c r="K1159" s="78"/>
      <c r="L1159" s="78">
        <v>0.06</v>
      </c>
      <c r="M1159" s="105"/>
      <c r="N1159" s="105">
        <v>0</v>
      </c>
      <c r="O1159" s="81">
        <f>SUM(N1159/3.4528)</f>
        <v>0</v>
      </c>
      <c r="P1159" s="31"/>
      <c r="Q1159" s="31"/>
    </row>
    <row r="1160" spans="2:17" ht="12">
      <c r="B1160" s="82" t="s">
        <v>885</v>
      </c>
      <c r="C1160" s="83">
        <v>400</v>
      </c>
      <c r="D1160" s="84">
        <v>40</v>
      </c>
      <c r="E1160" s="84"/>
      <c r="F1160" s="85"/>
      <c r="G1160" s="85"/>
      <c r="H1160" s="86">
        <v>41713</v>
      </c>
      <c r="I1160" s="87"/>
      <c r="J1160" s="85"/>
      <c r="K1160" s="85"/>
      <c r="L1160" s="85">
        <v>-0.06</v>
      </c>
      <c r="M1160" s="113"/>
      <c r="N1160" s="113"/>
      <c r="O1160" s="169"/>
      <c r="P1160" s="31"/>
      <c r="Q1160" s="31"/>
    </row>
    <row r="1161" spans="2:17" ht="12">
      <c r="B1161" s="57" t="s">
        <v>836</v>
      </c>
      <c r="C1161" s="76">
        <v>660</v>
      </c>
      <c r="D1161" s="77">
        <v>112.2</v>
      </c>
      <c r="E1161" s="77">
        <v>24</v>
      </c>
      <c r="F1161" s="78">
        <v>190.2</v>
      </c>
      <c r="G1161" s="78">
        <v>190.2</v>
      </c>
      <c r="H1161" s="79">
        <v>41729</v>
      </c>
      <c r="I1161" s="67">
        <v>0</v>
      </c>
      <c r="J1161" s="78"/>
      <c r="K1161" s="78">
        <v>24</v>
      </c>
      <c r="L1161" s="78" t="s">
        <v>949</v>
      </c>
      <c r="M1161" s="105"/>
      <c r="N1161" s="59">
        <v>-190.2</v>
      </c>
      <c r="O1161" s="59">
        <f>SUM(N1161/3.4528)</f>
        <v>-55.08572752548656</v>
      </c>
      <c r="P1161" s="31"/>
      <c r="Q1161" s="31"/>
    </row>
    <row r="1162" spans="2:17" ht="12">
      <c r="B1162" s="60" t="s">
        <v>836</v>
      </c>
      <c r="C1162" s="83">
        <v>540</v>
      </c>
      <c r="D1162" s="84">
        <v>54</v>
      </c>
      <c r="E1162" s="84"/>
      <c r="F1162" s="85"/>
      <c r="G1162" s="85">
        <v>190.2</v>
      </c>
      <c r="H1162" s="86">
        <v>42003</v>
      </c>
      <c r="I1162" s="62">
        <v>-190.2</v>
      </c>
      <c r="J1162" s="85"/>
      <c r="K1162" s="85">
        <v>-24</v>
      </c>
      <c r="L1162" s="85"/>
      <c r="M1162" s="113"/>
      <c r="N1162" s="61"/>
      <c r="O1162" s="165"/>
      <c r="P1162" s="31"/>
      <c r="Q1162" s="31"/>
    </row>
    <row r="1163" spans="2:17" ht="12">
      <c r="B1163" s="75" t="s">
        <v>370</v>
      </c>
      <c r="C1163" s="76">
        <v>690</v>
      </c>
      <c r="D1163" s="77">
        <v>117.3</v>
      </c>
      <c r="E1163" s="77">
        <v>24</v>
      </c>
      <c r="F1163" s="78">
        <v>192.3</v>
      </c>
      <c r="G1163" s="78">
        <v>192.3</v>
      </c>
      <c r="H1163" s="79">
        <v>41781</v>
      </c>
      <c r="I1163" s="80">
        <v>0</v>
      </c>
      <c r="J1163" s="78"/>
      <c r="K1163" s="78"/>
      <c r="L1163" s="78"/>
      <c r="M1163" s="105"/>
      <c r="N1163" s="81">
        <v>0</v>
      </c>
      <c r="O1163" s="81">
        <f>SUM(N1163/3.4528)</f>
        <v>0</v>
      </c>
      <c r="P1163" s="31"/>
      <c r="Q1163" s="31"/>
    </row>
    <row r="1164" spans="2:17" ht="12">
      <c r="B1164" s="102" t="s">
        <v>370</v>
      </c>
      <c r="C1164" s="103">
        <v>510</v>
      </c>
      <c r="D1164" s="97">
        <v>51</v>
      </c>
      <c r="E1164" s="97"/>
      <c r="F1164" s="101"/>
      <c r="G1164" s="101"/>
      <c r="H1164" s="104"/>
      <c r="I1164" s="100"/>
      <c r="J1164" s="101"/>
      <c r="K1164" s="101"/>
      <c r="L1164" s="101"/>
      <c r="M1164" s="117"/>
      <c r="N1164" s="119"/>
      <c r="O1164" s="169"/>
      <c r="P1164" s="31"/>
      <c r="Q1164" s="31"/>
    </row>
    <row r="1165" spans="2:17" ht="12">
      <c r="B1165" s="75" t="s">
        <v>933</v>
      </c>
      <c r="C1165" s="76">
        <v>680</v>
      </c>
      <c r="D1165" s="77">
        <v>115.6</v>
      </c>
      <c r="E1165" s="77">
        <v>24</v>
      </c>
      <c r="F1165" s="78">
        <v>191.6</v>
      </c>
      <c r="G1165" s="78">
        <v>191.6</v>
      </c>
      <c r="H1165" s="79">
        <v>41781</v>
      </c>
      <c r="I1165" s="80">
        <v>0</v>
      </c>
      <c r="J1165" s="78"/>
      <c r="K1165" s="78"/>
      <c r="L1165" s="78"/>
      <c r="M1165" s="105"/>
      <c r="N1165" s="81">
        <v>0</v>
      </c>
      <c r="O1165" s="81">
        <f>SUM(N1165/3.4528)</f>
        <v>0</v>
      </c>
      <c r="P1165" s="31"/>
      <c r="Q1165" s="31"/>
    </row>
    <row r="1166" spans="2:17" ht="12">
      <c r="B1166" s="102" t="s">
        <v>933</v>
      </c>
      <c r="C1166" s="103">
        <v>520</v>
      </c>
      <c r="D1166" s="97">
        <v>52</v>
      </c>
      <c r="E1166" s="97"/>
      <c r="F1166" s="101"/>
      <c r="G1166" s="101"/>
      <c r="H1166" s="104"/>
      <c r="I1166" s="87"/>
      <c r="J1166" s="85"/>
      <c r="K1166" s="85"/>
      <c r="L1166" s="85"/>
      <c r="M1166" s="113"/>
      <c r="N1166" s="88"/>
      <c r="O1166" s="169"/>
      <c r="P1166" s="31"/>
      <c r="Q1166" s="31"/>
    </row>
    <row r="1167" spans="2:17" ht="12">
      <c r="B1167" s="75" t="s">
        <v>613</v>
      </c>
      <c r="C1167" s="76">
        <v>655</v>
      </c>
      <c r="D1167" s="77">
        <v>111.35</v>
      </c>
      <c r="E1167" s="77">
        <v>24</v>
      </c>
      <c r="F1167" s="78">
        <v>185.35</v>
      </c>
      <c r="G1167" s="78">
        <v>185.35</v>
      </c>
      <c r="H1167" s="79">
        <v>41765</v>
      </c>
      <c r="I1167" s="80">
        <v>0</v>
      </c>
      <c r="J1167" s="78"/>
      <c r="K1167" s="78"/>
      <c r="L1167" s="78">
        <v>5.93</v>
      </c>
      <c r="M1167" s="105"/>
      <c r="N1167" s="105">
        <v>0</v>
      </c>
      <c r="O1167" s="81">
        <f>SUM(N1167/3.4528)</f>
        <v>0</v>
      </c>
      <c r="P1167" s="31"/>
      <c r="Q1167" s="31"/>
    </row>
    <row r="1168" spans="2:17" ht="12">
      <c r="B1168" s="82" t="s">
        <v>613</v>
      </c>
      <c r="C1168" s="83">
        <v>500</v>
      </c>
      <c r="D1168" s="84">
        <v>50</v>
      </c>
      <c r="E1168" s="84"/>
      <c r="F1168" s="85"/>
      <c r="G1168" s="85"/>
      <c r="H1168" s="86">
        <v>41765</v>
      </c>
      <c r="I1168" s="87"/>
      <c r="J1168" s="85"/>
      <c r="K1168" s="85"/>
      <c r="L1168" s="85">
        <v>-5.93</v>
      </c>
      <c r="M1168" s="113"/>
      <c r="N1168" s="113"/>
      <c r="O1168" s="169"/>
      <c r="P1168" s="31"/>
      <c r="Q1168" s="31"/>
    </row>
    <row r="1169" spans="2:17" ht="12">
      <c r="B1169" s="102" t="s">
        <v>492</v>
      </c>
      <c r="C1169" s="103">
        <v>1240</v>
      </c>
      <c r="D1169" s="97">
        <v>210.8</v>
      </c>
      <c r="E1169" s="97">
        <v>24</v>
      </c>
      <c r="F1169" s="101">
        <v>234.8</v>
      </c>
      <c r="G1169" s="101">
        <v>234.8</v>
      </c>
      <c r="H1169" s="104">
        <v>41691</v>
      </c>
      <c r="I1169" s="100">
        <v>0</v>
      </c>
      <c r="J1169" s="101"/>
      <c r="K1169" s="101"/>
      <c r="L1169" s="101"/>
      <c r="M1169" s="117"/>
      <c r="N1169" s="119">
        <v>0</v>
      </c>
      <c r="O1169" s="90">
        <f>SUM(N1169/3.4528)</f>
        <v>0</v>
      </c>
      <c r="P1169" s="31"/>
      <c r="Q1169" s="31"/>
    </row>
    <row r="1170" spans="2:17" ht="12">
      <c r="B1170" s="32" t="s">
        <v>69</v>
      </c>
      <c r="C1170" s="76">
        <v>1240</v>
      </c>
      <c r="D1170" s="77">
        <v>210.8</v>
      </c>
      <c r="E1170" s="77">
        <v>24</v>
      </c>
      <c r="F1170" s="78">
        <v>234.8</v>
      </c>
      <c r="G1170" s="78">
        <v>178.83</v>
      </c>
      <c r="H1170" s="79">
        <v>41765</v>
      </c>
      <c r="I1170" s="127">
        <v>55.97</v>
      </c>
      <c r="J1170" s="78"/>
      <c r="K1170" s="78">
        <v>-22.4</v>
      </c>
      <c r="L1170" s="78"/>
      <c r="M1170" s="105"/>
      <c r="N1170" s="69">
        <v>33.57</v>
      </c>
      <c r="O1170" s="126">
        <f>SUM(N1170/3.4528)</f>
        <v>9.722544022242818</v>
      </c>
      <c r="P1170" s="31"/>
      <c r="Q1170" s="31"/>
    </row>
    <row r="1171" spans="2:17" ht="12">
      <c r="B1171" s="46" t="s">
        <v>69</v>
      </c>
      <c r="C1171" s="83"/>
      <c r="D1171" s="84"/>
      <c r="E1171" s="84"/>
      <c r="F1171" s="85"/>
      <c r="G1171" s="85"/>
      <c r="H1171" s="86" t="s">
        <v>66</v>
      </c>
      <c r="I1171" s="62">
        <v>-22.4</v>
      </c>
      <c r="J1171" s="85"/>
      <c r="K1171" s="85">
        <v>22.4</v>
      </c>
      <c r="L1171" s="85"/>
      <c r="M1171" s="113"/>
      <c r="N1171" s="68"/>
      <c r="O1171" s="167"/>
      <c r="P1171" s="31"/>
      <c r="Q1171" s="31"/>
    </row>
    <row r="1172" spans="1:17" ht="12">
      <c r="A1172" s="73"/>
      <c r="B1172" s="41" t="s">
        <v>43</v>
      </c>
      <c r="C1172" s="103">
        <v>950</v>
      </c>
      <c r="D1172" s="97">
        <v>161.5</v>
      </c>
      <c r="E1172" s="97">
        <v>24</v>
      </c>
      <c r="F1172" s="101">
        <v>185.5</v>
      </c>
      <c r="G1172" s="101">
        <v>185.5</v>
      </c>
      <c r="H1172" s="104">
        <v>41754</v>
      </c>
      <c r="I1172" s="100">
        <v>0</v>
      </c>
      <c r="J1172" s="101"/>
      <c r="K1172" s="45">
        <v>19.21</v>
      </c>
      <c r="L1172" s="101"/>
      <c r="M1172" s="117"/>
      <c r="N1172" s="132">
        <v>0.09</v>
      </c>
      <c r="O1172" s="126">
        <f>SUM(N1172/3.4528)</f>
        <v>0.026065801668211305</v>
      </c>
      <c r="P1172" s="31"/>
      <c r="Q1172" s="31"/>
    </row>
    <row r="1173" spans="1:17" ht="12">
      <c r="A1173" s="73"/>
      <c r="B1173" s="46" t="s">
        <v>43</v>
      </c>
      <c r="C1173" s="83"/>
      <c r="D1173" s="84"/>
      <c r="E1173" s="84"/>
      <c r="F1173" s="85"/>
      <c r="G1173" s="85"/>
      <c r="H1173" s="86">
        <v>41754</v>
      </c>
      <c r="I1173" s="87"/>
      <c r="J1173" s="85"/>
      <c r="K1173" s="40">
        <v>-19.12</v>
      </c>
      <c r="L1173" s="85"/>
      <c r="M1173" s="113"/>
      <c r="N1173" s="68"/>
      <c r="O1173" s="167"/>
      <c r="P1173" s="31"/>
      <c r="Q1173" s="31"/>
    </row>
    <row r="1174" spans="1:17" ht="12">
      <c r="A1174" s="73"/>
      <c r="B1174" s="112" t="s">
        <v>864</v>
      </c>
      <c r="C1174" s="103">
        <v>994</v>
      </c>
      <c r="D1174" s="97">
        <v>168.98</v>
      </c>
      <c r="E1174" s="97">
        <v>24</v>
      </c>
      <c r="F1174" s="101">
        <v>192.98</v>
      </c>
      <c r="G1174" s="101">
        <v>194.9</v>
      </c>
      <c r="H1174" s="104">
        <v>41792</v>
      </c>
      <c r="I1174" s="118">
        <v>-1.92</v>
      </c>
      <c r="J1174" s="101"/>
      <c r="K1174" s="101"/>
      <c r="L1174" s="45">
        <v>0.1</v>
      </c>
      <c r="M1174" s="117"/>
      <c r="N1174" s="115">
        <v>-1.92</v>
      </c>
      <c r="O1174" s="59">
        <f>SUM(N1174/3.4528)</f>
        <v>-0.5560704355885079</v>
      </c>
      <c r="P1174" s="31"/>
      <c r="Q1174" s="31"/>
    </row>
    <row r="1175" spans="1:17" ht="12">
      <c r="A1175" s="73"/>
      <c r="B1175" s="112" t="s">
        <v>864</v>
      </c>
      <c r="C1175" s="103"/>
      <c r="D1175" s="97"/>
      <c r="E1175" s="97"/>
      <c r="F1175" s="101"/>
      <c r="G1175" s="101"/>
      <c r="H1175" s="104">
        <v>41792</v>
      </c>
      <c r="I1175" s="118"/>
      <c r="J1175" s="101"/>
      <c r="K1175" s="101"/>
      <c r="L1175" s="45">
        <v>-0.1</v>
      </c>
      <c r="M1175" s="117"/>
      <c r="N1175" s="115"/>
      <c r="O1175" s="165"/>
      <c r="P1175" s="31"/>
      <c r="Q1175" s="31"/>
    </row>
    <row r="1176" spans="1:17" ht="12">
      <c r="A1176" s="73"/>
      <c r="B1176" s="54" t="s">
        <v>458</v>
      </c>
      <c r="C1176" s="51">
        <v>973</v>
      </c>
      <c r="D1176" s="52">
        <v>165.41</v>
      </c>
      <c r="E1176" s="52">
        <v>24</v>
      </c>
      <c r="F1176" s="50">
        <v>189.41</v>
      </c>
      <c r="G1176" s="50"/>
      <c r="H1176" s="53"/>
      <c r="I1176" s="127">
        <v>189.41</v>
      </c>
      <c r="J1176" s="55">
        <v>10.23</v>
      </c>
      <c r="K1176" s="78"/>
      <c r="L1176" s="78"/>
      <c r="M1176" s="105"/>
      <c r="N1176" s="64">
        <v>199.64</v>
      </c>
      <c r="O1176" s="136">
        <f>SUM(N1176/3.4528)</f>
        <v>57.81974050046339</v>
      </c>
      <c r="P1176" s="31"/>
      <c r="Q1176" s="31"/>
    </row>
    <row r="1177" spans="1:17" ht="12">
      <c r="A1177" s="73"/>
      <c r="B1177" s="102" t="s">
        <v>483</v>
      </c>
      <c r="C1177" s="103">
        <v>874</v>
      </c>
      <c r="D1177" s="97">
        <v>148.58</v>
      </c>
      <c r="E1177" s="97">
        <v>24</v>
      </c>
      <c r="F1177" s="101">
        <v>172.58</v>
      </c>
      <c r="G1177" s="101">
        <v>172.57</v>
      </c>
      <c r="H1177" s="104">
        <v>41757</v>
      </c>
      <c r="I1177" s="80">
        <v>0.01</v>
      </c>
      <c r="J1177" s="78"/>
      <c r="K1177" s="78">
        <v>-0.01</v>
      </c>
      <c r="L1177" s="78"/>
      <c r="M1177" s="105"/>
      <c r="N1177" s="117">
        <v>0</v>
      </c>
      <c r="O1177" s="81">
        <f>SUM(N1177/3.4528)</f>
        <v>0</v>
      </c>
      <c r="P1177" s="31"/>
      <c r="Q1177" s="31"/>
    </row>
    <row r="1178" spans="1:17" ht="12">
      <c r="A1178" s="73"/>
      <c r="B1178" s="102" t="s">
        <v>483</v>
      </c>
      <c r="C1178" s="103"/>
      <c r="D1178" s="97"/>
      <c r="E1178" s="97"/>
      <c r="F1178" s="101"/>
      <c r="G1178" s="101"/>
      <c r="H1178" s="104" t="s">
        <v>66</v>
      </c>
      <c r="I1178" s="87">
        <v>-0.01</v>
      </c>
      <c r="J1178" s="85"/>
      <c r="K1178" s="85">
        <v>0.01</v>
      </c>
      <c r="L1178" s="85"/>
      <c r="M1178" s="113"/>
      <c r="N1178" s="117"/>
      <c r="O1178" s="169"/>
      <c r="P1178" s="31"/>
      <c r="Q1178" s="31"/>
    </row>
    <row r="1179" spans="1:17" ht="12">
      <c r="A1179" s="73"/>
      <c r="B1179" s="75" t="s">
        <v>948</v>
      </c>
      <c r="C1179" s="76">
        <v>708</v>
      </c>
      <c r="D1179" s="77">
        <v>120.36</v>
      </c>
      <c r="E1179" s="77">
        <v>24</v>
      </c>
      <c r="F1179" s="78">
        <v>144.36</v>
      </c>
      <c r="G1179" s="78">
        <v>144.36</v>
      </c>
      <c r="H1179" s="79">
        <v>41692</v>
      </c>
      <c r="I1179" s="100">
        <v>0</v>
      </c>
      <c r="J1179" s="101"/>
      <c r="K1179" s="101">
        <v>-13.7</v>
      </c>
      <c r="L1179" s="101"/>
      <c r="M1179" s="117"/>
      <c r="N1179" s="105">
        <v>0</v>
      </c>
      <c r="O1179" s="81">
        <f>SUM(N1179/3.4528)</f>
        <v>0</v>
      </c>
      <c r="P1179" s="31"/>
      <c r="Q1179" s="31"/>
    </row>
    <row r="1180" spans="1:17" ht="12">
      <c r="A1180" s="73"/>
      <c r="B1180" s="82" t="s">
        <v>948</v>
      </c>
      <c r="C1180" s="83"/>
      <c r="D1180" s="84"/>
      <c r="E1180" s="84"/>
      <c r="F1180" s="85"/>
      <c r="G1180" s="85"/>
      <c r="H1180" s="86">
        <v>41692</v>
      </c>
      <c r="I1180" s="87"/>
      <c r="J1180" s="85" t="s">
        <v>895</v>
      </c>
      <c r="K1180" s="85">
        <v>13.7</v>
      </c>
      <c r="L1180" s="85"/>
      <c r="M1180" s="113"/>
      <c r="N1180" s="113"/>
      <c r="O1180" s="169"/>
      <c r="P1180" s="31"/>
      <c r="Q1180" s="31"/>
    </row>
    <row r="1181" spans="2:17" ht="12">
      <c r="B1181" s="82" t="s">
        <v>228</v>
      </c>
      <c r="C1181" s="83">
        <v>1200</v>
      </c>
      <c r="D1181" s="84">
        <v>204</v>
      </c>
      <c r="E1181" s="84">
        <v>24</v>
      </c>
      <c r="F1181" s="85">
        <v>126</v>
      </c>
      <c r="G1181" s="85">
        <v>126</v>
      </c>
      <c r="H1181" s="86">
        <v>41773</v>
      </c>
      <c r="I1181" s="87">
        <v>0</v>
      </c>
      <c r="J1181" s="101"/>
      <c r="K1181" s="101"/>
      <c r="L1181" s="101"/>
      <c r="M1181" s="117"/>
      <c r="N1181" s="88">
        <v>0</v>
      </c>
      <c r="O1181" s="90">
        <f aca="true" t="shared" si="30" ref="O1181:O1186">SUM(N1181/3.4528)</f>
        <v>0</v>
      </c>
      <c r="P1181" s="31"/>
      <c r="Q1181" s="31"/>
    </row>
    <row r="1182" spans="2:17" ht="12">
      <c r="B1182" s="75" t="s">
        <v>229</v>
      </c>
      <c r="C1182" s="76">
        <v>600</v>
      </c>
      <c r="D1182" s="97">
        <v>102</v>
      </c>
      <c r="E1182" s="77">
        <v>24</v>
      </c>
      <c r="F1182" s="78">
        <v>24</v>
      </c>
      <c r="G1182" s="78">
        <v>24</v>
      </c>
      <c r="H1182" s="86">
        <v>41773</v>
      </c>
      <c r="I1182" s="80">
        <v>0</v>
      </c>
      <c r="J1182" s="94"/>
      <c r="K1182" s="94"/>
      <c r="L1182" s="94"/>
      <c r="M1182" s="106"/>
      <c r="N1182" s="81">
        <v>0</v>
      </c>
      <c r="O1182" s="90">
        <f t="shared" si="30"/>
        <v>0</v>
      </c>
      <c r="P1182" s="31"/>
      <c r="Q1182" s="31"/>
    </row>
    <row r="1183" spans="2:17" ht="12">
      <c r="B1183" s="75" t="s">
        <v>749</v>
      </c>
      <c r="C1183" s="76">
        <v>904</v>
      </c>
      <c r="D1183" s="77">
        <v>153.68</v>
      </c>
      <c r="E1183" s="77">
        <v>24</v>
      </c>
      <c r="F1183" s="78">
        <v>177.68</v>
      </c>
      <c r="G1183" s="78">
        <v>177.68</v>
      </c>
      <c r="H1183" s="79">
        <v>41801</v>
      </c>
      <c r="I1183" s="80">
        <v>0</v>
      </c>
      <c r="J1183" s="78"/>
      <c r="K1183" s="78"/>
      <c r="L1183" s="78"/>
      <c r="M1183" s="105"/>
      <c r="N1183" s="81">
        <v>0</v>
      </c>
      <c r="O1183" s="90">
        <f t="shared" si="30"/>
        <v>0</v>
      </c>
      <c r="P1183" s="31"/>
      <c r="Q1183" s="31"/>
    </row>
    <row r="1184" spans="2:17" ht="12">
      <c r="B1184" s="91" t="s">
        <v>81</v>
      </c>
      <c r="C1184" s="92">
        <v>625</v>
      </c>
      <c r="D1184" s="93">
        <v>106.25</v>
      </c>
      <c r="E1184" s="93">
        <v>24</v>
      </c>
      <c r="F1184" s="94">
        <v>130.25</v>
      </c>
      <c r="G1184" s="94">
        <v>130.25</v>
      </c>
      <c r="H1184" s="95">
        <v>41722</v>
      </c>
      <c r="I1184" s="96">
        <v>0</v>
      </c>
      <c r="J1184" s="94"/>
      <c r="K1184" s="94"/>
      <c r="L1184" s="94"/>
      <c r="M1184" s="106"/>
      <c r="N1184" s="90">
        <v>0</v>
      </c>
      <c r="O1184" s="90">
        <f t="shared" si="30"/>
        <v>0</v>
      </c>
      <c r="P1184" s="31"/>
      <c r="Q1184" s="31"/>
    </row>
    <row r="1185" spans="2:17" ht="12">
      <c r="B1185" s="102" t="s">
        <v>78</v>
      </c>
      <c r="C1185" s="103">
        <v>732</v>
      </c>
      <c r="D1185" s="97">
        <v>124.44</v>
      </c>
      <c r="E1185" s="97">
        <v>24</v>
      </c>
      <c r="F1185" s="101">
        <v>148.44</v>
      </c>
      <c r="G1185" s="101">
        <v>148.44</v>
      </c>
      <c r="H1185" s="104">
        <v>41794</v>
      </c>
      <c r="I1185" s="100">
        <v>0</v>
      </c>
      <c r="J1185" s="101"/>
      <c r="K1185" s="101"/>
      <c r="L1185" s="101"/>
      <c r="M1185" s="117"/>
      <c r="N1185" s="119">
        <v>0</v>
      </c>
      <c r="O1185" s="90">
        <f t="shared" si="30"/>
        <v>0</v>
      </c>
      <c r="P1185" s="31"/>
      <c r="Q1185" s="31"/>
    </row>
    <row r="1186" spans="2:17" ht="12">
      <c r="B1186" s="32" t="s">
        <v>79</v>
      </c>
      <c r="C1186" s="76">
        <v>686</v>
      </c>
      <c r="D1186" s="77">
        <v>116.62</v>
      </c>
      <c r="E1186" s="77">
        <v>24</v>
      </c>
      <c r="F1186" s="78">
        <v>140.62</v>
      </c>
      <c r="G1186" s="78">
        <v>140.62</v>
      </c>
      <c r="H1186" s="79">
        <v>41828</v>
      </c>
      <c r="I1186" s="80">
        <v>0</v>
      </c>
      <c r="J1186" s="55">
        <v>0.34</v>
      </c>
      <c r="K1186" s="78">
        <v>140.62</v>
      </c>
      <c r="L1186" s="78">
        <v>7.59</v>
      </c>
      <c r="M1186" s="105"/>
      <c r="N1186" s="69">
        <v>0.34</v>
      </c>
      <c r="O1186" s="126">
        <f t="shared" si="30"/>
        <v>0.09847080630213162</v>
      </c>
      <c r="P1186" s="31"/>
      <c r="Q1186" s="31"/>
    </row>
    <row r="1187" spans="2:17" ht="12">
      <c r="B1187" s="46" t="s">
        <v>79</v>
      </c>
      <c r="C1187" s="83"/>
      <c r="D1187" s="84"/>
      <c r="E1187" s="84"/>
      <c r="F1187" s="85"/>
      <c r="G1187" s="85"/>
      <c r="H1187" s="86">
        <v>41828</v>
      </c>
      <c r="I1187" s="87"/>
      <c r="J1187" s="47"/>
      <c r="K1187" s="85">
        <v>-140.62</v>
      </c>
      <c r="L1187" s="85">
        <v>-7.59</v>
      </c>
      <c r="M1187" s="113"/>
      <c r="N1187" s="68"/>
      <c r="O1187" s="167"/>
      <c r="P1187" s="31"/>
      <c r="Q1187" s="31"/>
    </row>
    <row r="1188" spans="2:17" ht="12">
      <c r="B1188" s="102" t="s">
        <v>838</v>
      </c>
      <c r="C1188" s="103">
        <v>686</v>
      </c>
      <c r="D1188" s="97">
        <v>116.62</v>
      </c>
      <c r="E1188" s="97">
        <v>24</v>
      </c>
      <c r="F1188" s="101">
        <v>140.62</v>
      </c>
      <c r="G1188" s="101">
        <v>145</v>
      </c>
      <c r="H1188" s="104">
        <v>41925</v>
      </c>
      <c r="I1188" s="100">
        <v>-4.38</v>
      </c>
      <c r="J1188" s="85">
        <v>4.38</v>
      </c>
      <c r="K1188" s="85"/>
      <c r="L1188" s="85"/>
      <c r="M1188" s="113"/>
      <c r="N1188" s="119">
        <v>0</v>
      </c>
      <c r="O1188" s="90">
        <f>SUM(N1188/3.4528)</f>
        <v>0</v>
      </c>
      <c r="P1188" s="31"/>
      <c r="Q1188" s="31"/>
    </row>
    <row r="1189" spans="2:17" ht="12">
      <c r="B1189" s="75" t="s">
        <v>234</v>
      </c>
      <c r="C1189" s="76">
        <v>1110</v>
      </c>
      <c r="D1189" s="77">
        <v>188.7</v>
      </c>
      <c r="E1189" s="77">
        <v>24</v>
      </c>
      <c r="F1189" s="78">
        <v>212.7</v>
      </c>
      <c r="G1189" s="78">
        <v>212.7</v>
      </c>
      <c r="H1189" s="79">
        <v>41745</v>
      </c>
      <c r="I1189" s="80">
        <v>0</v>
      </c>
      <c r="J1189" s="101"/>
      <c r="K1189" s="101"/>
      <c r="L1189" s="101"/>
      <c r="M1189" s="117"/>
      <c r="N1189" s="81">
        <v>0</v>
      </c>
      <c r="O1189" s="81">
        <f>SUM(N1189/3.4528)</f>
        <v>0</v>
      </c>
      <c r="P1189" s="31"/>
      <c r="Q1189" s="31"/>
    </row>
    <row r="1190" spans="2:17" ht="12">
      <c r="B1190" s="138" t="s">
        <v>131</v>
      </c>
      <c r="C1190" s="83"/>
      <c r="D1190" s="84"/>
      <c r="E1190" s="84"/>
      <c r="F1190" s="85"/>
      <c r="G1190" s="85"/>
      <c r="H1190" s="86"/>
      <c r="I1190" s="87"/>
      <c r="J1190" s="101"/>
      <c r="K1190" s="101"/>
      <c r="L1190" s="101"/>
      <c r="M1190" s="117"/>
      <c r="N1190" s="88"/>
      <c r="O1190" s="169"/>
      <c r="P1190" s="31"/>
      <c r="Q1190" s="31"/>
    </row>
    <row r="1191" spans="2:17" ht="12">
      <c r="B1191" s="102" t="s">
        <v>130</v>
      </c>
      <c r="C1191" s="103">
        <v>1012</v>
      </c>
      <c r="D1191" s="97">
        <v>172.04</v>
      </c>
      <c r="E1191" s="97">
        <v>24</v>
      </c>
      <c r="F1191" s="101">
        <v>257.92</v>
      </c>
      <c r="G1191" s="101">
        <v>257.92</v>
      </c>
      <c r="H1191" s="104">
        <v>41753</v>
      </c>
      <c r="I1191" s="100">
        <v>0</v>
      </c>
      <c r="J1191" s="78"/>
      <c r="K1191" s="78"/>
      <c r="L1191" s="78"/>
      <c r="M1191" s="105"/>
      <c r="N1191" s="119">
        <v>0</v>
      </c>
      <c r="O1191" s="81">
        <f>SUM(N1191/3.4528)</f>
        <v>0</v>
      </c>
      <c r="P1191" s="31"/>
      <c r="Q1191" s="31"/>
    </row>
    <row r="1192" spans="2:17" ht="12">
      <c r="B1192" s="138" t="s">
        <v>131</v>
      </c>
      <c r="C1192" s="83">
        <v>364</v>
      </c>
      <c r="D1192" s="84">
        <v>61.88</v>
      </c>
      <c r="E1192" s="84"/>
      <c r="F1192" s="85"/>
      <c r="G1192" s="85"/>
      <c r="H1192" s="86"/>
      <c r="I1192" s="87"/>
      <c r="J1192" s="85"/>
      <c r="K1192" s="85"/>
      <c r="L1192" s="85"/>
      <c r="M1192" s="113"/>
      <c r="N1192" s="88"/>
      <c r="O1192" s="169"/>
      <c r="P1192" s="31"/>
      <c r="Q1192" s="31"/>
    </row>
    <row r="1193" spans="2:17" ht="12">
      <c r="B1193" s="41" t="s">
        <v>686</v>
      </c>
      <c r="C1193" s="42">
        <v>600</v>
      </c>
      <c r="D1193" s="43">
        <v>102</v>
      </c>
      <c r="E1193" s="43">
        <v>24</v>
      </c>
      <c r="F1193" s="35">
        <v>126</v>
      </c>
      <c r="G1193" s="35"/>
      <c r="H1193" s="44"/>
      <c r="I1193" s="131">
        <v>126</v>
      </c>
      <c r="J1193" s="45">
        <v>6.8</v>
      </c>
      <c r="K1193" s="101">
        <v>150</v>
      </c>
      <c r="L1193" s="101">
        <v>6.8</v>
      </c>
      <c r="M1193" s="117"/>
      <c r="N1193" s="132">
        <v>132.8</v>
      </c>
      <c r="O1193" s="126">
        <f>SUM(N1193/3.4528)</f>
        <v>38.46153846153847</v>
      </c>
      <c r="P1193" s="31"/>
      <c r="Q1193" s="31"/>
    </row>
    <row r="1194" spans="2:17" ht="12">
      <c r="B1194" s="41" t="s">
        <v>686</v>
      </c>
      <c r="C1194" s="42"/>
      <c r="D1194" s="43"/>
      <c r="E1194" s="43"/>
      <c r="F1194" s="35"/>
      <c r="G1194" s="35"/>
      <c r="H1194" s="104">
        <v>41695</v>
      </c>
      <c r="I1194" s="131"/>
      <c r="J1194" s="45"/>
      <c r="K1194" s="101">
        <v>-150</v>
      </c>
      <c r="L1194" s="101">
        <v>-6.8</v>
      </c>
      <c r="M1194" s="117"/>
      <c r="N1194" s="132"/>
      <c r="O1194" s="167"/>
      <c r="P1194" s="31"/>
      <c r="Q1194" s="31"/>
    </row>
    <row r="1195" spans="2:17" ht="12">
      <c r="B1195" s="75" t="s">
        <v>377</v>
      </c>
      <c r="C1195" s="76">
        <v>611</v>
      </c>
      <c r="D1195" s="77">
        <v>103.87</v>
      </c>
      <c r="E1195" s="77">
        <v>24</v>
      </c>
      <c r="F1195" s="78">
        <v>127.87</v>
      </c>
      <c r="G1195" s="78">
        <v>127.87</v>
      </c>
      <c r="H1195" s="79">
        <v>41799</v>
      </c>
      <c r="I1195" s="80">
        <v>0</v>
      </c>
      <c r="J1195" s="78"/>
      <c r="K1195" s="78"/>
      <c r="L1195" s="78"/>
      <c r="M1195" s="105"/>
      <c r="N1195" s="105">
        <v>0</v>
      </c>
      <c r="O1195" s="90">
        <f>SUM(N1195/3.4528)</f>
        <v>0</v>
      </c>
      <c r="P1195" s="31"/>
      <c r="Q1195" s="31"/>
    </row>
    <row r="1196" spans="2:17" ht="12">
      <c r="B1196" s="57" t="s">
        <v>171</v>
      </c>
      <c r="C1196" s="76">
        <v>600</v>
      </c>
      <c r="D1196" s="77">
        <v>102</v>
      </c>
      <c r="E1196" s="77">
        <v>24</v>
      </c>
      <c r="F1196" s="78">
        <v>126</v>
      </c>
      <c r="G1196" s="78">
        <v>127.2</v>
      </c>
      <c r="H1196" s="79">
        <v>41817</v>
      </c>
      <c r="I1196" s="67">
        <v>-1.2</v>
      </c>
      <c r="J1196" s="78"/>
      <c r="K1196" s="78">
        <v>126</v>
      </c>
      <c r="L1196" s="78">
        <v>6.8</v>
      </c>
      <c r="M1196" s="105"/>
      <c r="N1196" s="114">
        <v>-1.2</v>
      </c>
      <c r="O1196" s="59">
        <f>SUM(N1196/3.4528)</f>
        <v>-0.34754402224281744</v>
      </c>
      <c r="P1196" s="31"/>
      <c r="Q1196" s="31"/>
    </row>
    <row r="1197" spans="2:17" ht="12">
      <c r="B1197" s="60" t="s">
        <v>171</v>
      </c>
      <c r="C1197" s="83"/>
      <c r="D1197" s="84"/>
      <c r="E1197" s="84"/>
      <c r="F1197" s="85"/>
      <c r="G1197" s="85"/>
      <c r="H1197" s="86">
        <v>41817</v>
      </c>
      <c r="I1197" s="62"/>
      <c r="J1197" s="85"/>
      <c r="K1197" s="85">
        <v>-126</v>
      </c>
      <c r="L1197" s="85">
        <v>-6.8</v>
      </c>
      <c r="M1197" s="113"/>
      <c r="N1197" s="116"/>
      <c r="O1197" s="165"/>
      <c r="P1197" s="31"/>
      <c r="Q1197" s="31"/>
    </row>
    <row r="1198" spans="2:17" ht="12">
      <c r="B1198" s="46" t="s">
        <v>638</v>
      </c>
      <c r="C1198" s="37">
        <v>600</v>
      </c>
      <c r="D1198" s="38">
        <v>102</v>
      </c>
      <c r="E1198" s="38">
        <v>24</v>
      </c>
      <c r="F1198" s="39">
        <v>126</v>
      </c>
      <c r="G1198" s="39"/>
      <c r="H1198" s="48"/>
      <c r="I1198" s="130">
        <v>126</v>
      </c>
      <c r="J1198" s="47">
        <v>6.8</v>
      </c>
      <c r="K1198" s="47">
        <v>126</v>
      </c>
      <c r="L1198" s="47">
        <v>8.39</v>
      </c>
      <c r="M1198" s="113"/>
      <c r="N1198" s="68">
        <v>267.19</v>
      </c>
      <c r="O1198" s="136">
        <f>SUM(N1198/3.4528)</f>
        <v>77.38357275254866</v>
      </c>
      <c r="P1198" s="31"/>
      <c r="Q1198" s="31"/>
    </row>
    <row r="1199" spans="2:17" ht="12">
      <c r="B1199" s="91" t="s">
        <v>597</v>
      </c>
      <c r="C1199" s="92">
        <v>630</v>
      </c>
      <c r="D1199" s="93">
        <v>107.1</v>
      </c>
      <c r="E1199" s="93">
        <v>24</v>
      </c>
      <c r="F1199" s="94">
        <v>131.1</v>
      </c>
      <c r="G1199" s="94">
        <v>131.1</v>
      </c>
      <c r="H1199" s="99">
        <v>41737</v>
      </c>
      <c r="I1199" s="96">
        <v>0</v>
      </c>
      <c r="J1199" s="94"/>
      <c r="K1199" s="94"/>
      <c r="L1199" s="94"/>
      <c r="M1199" s="106"/>
      <c r="N1199" s="106">
        <v>0</v>
      </c>
      <c r="O1199" s="81">
        <f>SUM(N1199/3.4528)</f>
        <v>0</v>
      </c>
      <c r="P1199" s="31"/>
      <c r="Q1199" s="31"/>
    </row>
    <row r="1200" spans="2:17" ht="12">
      <c r="B1200" s="41" t="s">
        <v>83</v>
      </c>
      <c r="C1200" s="103">
        <v>672</v>
      </c>
      <c r="D1200" s="97">
        <v>114.24</v>
      </c>
      <c r="E1200" s="97">
        <v>24</v>
      </c>
      <c r="F1200" s="101">
        <v>138.24</v>
      </c>
      <c r="G1200" s="101">
        <v>100</v>
      </c>
      <c r="H1200" s="104">
        <v>41848</v>
      </c>
      <c r="I1200" s="131">
        <v>38.24</v>
      </c>
      <c r="J1200" s="45">
        <v>1.16</v>
      </c>
      <c r="K1200" s="45">
        <v>401.28</v>
      </c>
      <c r="L1200" s="45">
        <v>29.22</v>
      </c>
      <c r="M1200" s="117"/>
      <c r="N1200" s="45">
        <v>169.9</v>
      </c>
      <c r="O1200" s="126">
        <f>SUM(N1200/3.4528)</f>
        <v>49.20644114921224</v>
      </c>
      <c r="P1200" s="31"/>
      <c r="Q1200" s="31"/>
    </row>
    <row r="1201" spans="2:17" ht="12">
      <c r="B1201" s="41" t="s">
        <v>83</v>
      </c>
      <c r="C1201" s="103"/>
      <c r="D1201" s="97"/>
      <c r="E1201" s="97"/>
      <c r="F1201" s="101"/>
      <c r="G1201" s="101"/>
      <c r="H1201" s="104">
        <v>41864</v>
      </c>
      <c r="I1201" s="131"/>
      <c r="J1201" s="45"/>
      <c r="K1201" s="36">
        <v>-100</v>
      </c>
      <c r="L1201" s="45"/>
      <c r="M1201" s="117"/>
      <c r="N1201" s="45"/>
      <c r="O1201" s="173"/>
      <c r="P1201" s="31"/>
      <c r="Q1201" s="31"/>
    </row>
    <row r="1202" spans="2:17" ht="12">
      <c r="B1202" s="41" t="s">
        <v>83</v>
      </c>
      <c r="C1202" s="103"/>
      <c r="D1202" s="97"/>
      <c r="E1202" s="97"/>
      <c r="F1202" s="101"/>
      <c r="G1202" s="101"/>
      <c r="H1202" s="104">
        <v>41925</v>
      </c>
      <c r="I1202" s="131"/>
      <c r="J1202" s="45"/>
      <c r="K1202" s="36">
        <v>-100</v>
      </c>
      <c r="L1202" s="45"/>
      <c r="M1202" s="117"/>
      <c r="N1202" s="45"/>
      <c r="O1202" s="173"/>
      <c r="P1202" s="31"/>
      <c r="Q1202" s="31"/>
    </row>
    <row r="1203" spans="2:17" ht="12">
      <c r="B1203" s="41" t="s">
        <v>83</v>
      </c>
      <c r="C1203" s="103"/>
      <c r="D1203" s="97"/>
      <c r="E1203" s="97"/>
      <c r="F1203" s="101"/>
      <c r="G1203" s="101"/>
      <c r="H1203" s="104">
        <v>41983</v>
      </c>
      <c r="I1203" s="131"/>
      <c r="J1203" s="45"/>
      <c r="K1203" s="36">
        <v>-100</v>
      </c>
      <c r="L1203" s="45"/>
      <c r="M1203" s="117"/>
      <c r="N1203" s="45"/>
      <c r="O1203" s="167"/>
      <c r="P1203" s="31"/>
      <c r="Q1203" s="31"/>
    </row>
    <row r="1204" spans="2:17" ht="12">
      <c r="B1204" s="75" t="s">
        <v>278</v>
      </c>
      <c r="C1204" s="76">
        <v>1087</v>
      </c>
      <c r="D1204" s="77">
        <v>184.79</v>
      </c>
      <c r="E1204" s="77">
        <v>24</v>
      </c>
      <c r="F1204" s="78">
        <v>208.79</v>
      </c>
      <c r="G1204" s="78">
        <v>208.79</v>
      </c>
      <c r="H1204" s="79">
        <v>41791</v>
      </c>
      <c r="I1204" s="80">
        <v>0</v>
      </c>
      <c r="J1204" s="78"/>
      <c r="K1204" s="78"/>
      <c r="L1204" s="78"/>
      <c r="M1204" s="105"/>
      <c r="N1204" s="105">
        <v>0</v>
      </c>
      <c r="O1204" s="119">
        <f>SUM(N1204/3.4528)</f>
        <v>0</v>
      </c>
      <c r="P1204" s="31"/>
      <c r="Q1204" s="31"/>
    </row>
    <row r="1205" spans="2:17" ht="12">
      <c r="B1205" s="32" t="s">
        <v>643</v>
      </c>
      <c r="C1205" s="27">
        <v>600</v>
      </c>
      <c r="D1205" s="28">
        <v>102</v>
      </c>
      <c r="E1205" s="28">
        <v>24</v>
      </c>
      <c r="F1205" s="29">
        <v>126</v>
      </c>
      <c r="G1205" s="78">
        <v>0.09</v>
      </c>
      <c r="H1205" s="79">
        <v>41698</v>
      </c>
      <c r="I1205" s="127">
        <v>125.91</v>
      </c>
      <c r="J1205" s="55">
        <v>6.8</v>
      </c>
      <c r="K1205" s="78"/>
      <c r="L1205" s="78">
        <v>6.5</v>
      </c>
      <c r="M1205" s="105"/>
      <c r="N1205" s="69">
        <v>132.71</v>
      </c>
      <c r="O1205" s="126">
        <f>SUM(N1205/3.4528)</f>
        <v>38.43547265987026</v>
      </c>
      <c r="P1205" s="31"/>
      <c r="Q1205" s="31"/>
    </row>
    <row r="1206" spans="2:17" ht="12">
      <c r="B1206" s="46" t="s">
        <v>643</v>
      </c>
      <c r="C1206" s="37"/>
      <c r="D1206" s="38"/>
      <c r="E1206" s="38"/>
      <c r="F1206" s="39"/>
      <c r="G1206" s="39"/>
      <c r="H1206" s="86">
        <v>41698</v>
      </c>
      <c r="I1206" s="130"/>
      <c r="J1206" s="47"/>
      <c r="K1206" s="85"/>
      <c r="L1206" s="85">
        <v>-6.5</v>
      </c>
      <c r="M1206" s="113"/>
      <c r="N1206" s="68"/>
      <c r="O1206" s="167"/>
      <c r="P1206" s="31"/>
      <c r="Q1206" s="31"/>
    </row>
    <row r="1207" spans="2:17" ht="12">
      <c r="B1207" s="102" t="s">
        <v>637</v>
      </c>
      <c r="C1207" s="103">
        <v>602</v>
      </c>
      <c r="D1207" s="97">
        <v>102.34</v>
      </c>
      <c r="E1207" s="97">
        <v>24</v>
      </c>
      <c r="F1207" s="101">
        <v>126.34</v>
      </c>
      <c r="G1207" s="101">
        <v>126.34</v>
      </c>
      <c r="H1207" s="104">
        <v>41799</v>
      </c>
      <c r="I1207" s="100">
        <v>0</v>
      </c>
      <c r="J1207" s="101"/>
      <c r="K1207" s="101"/>
      <c r="L1207" s="101"/>
      <c r="M1207" s="117"/>
      <c r="N1207" s="117">
        <v>0</v>
      </c>
      <c r="O1207" s="81">
        <f>SUM(N1207/3.4528)</f>
        <v>0</v>
      </c>
      <c r="P1207" s="31"/>
      <c r="Q1207" s="31"/>
    </row>
    <row r="1208" spans="2:17" ht="12">
      <c r="B1208" s="32" t="s">
        <v>802</v>
      </c>
      <c r="C1208" s="76">
        <v>600</v>
      </c>
      <c r="D1208" s="77">
        <v>102</v>
      </c>
      <c r="E1208" s="77">
        <v>24</v>
      </c>
      <c r="F1208" s="78">
        <v>126</v>
      </c>
      <c r="G1208" s="78">
        <v>126</v>
      </c>
      <c r="H1208" s="79">
        <v>41872</v>
      </c>
      <c r="I1208" s="80">
        <v>0</v>
      </c>
      <c r="J1208" s="55">
        <v>1.93</v>
      </c>
      <c r="K1208" s="78"/>
      <c r="L1208" s="78">
        <v>1.93</v>
      </c>
      <c r="M1208" s="105"/>
      <c r="N1208" s="69">
        <v>1.93</v>
      </c>
      <c r="O1208" s="126">
        <f>SUM(N1208/3.4528)</f>
        <v>0.5589666357738647</v>
      </c>
      <c r="P1208" s="31"/>
      <c r="Q1208" s="31"/>
    </row>
    <row r="1209" spans="2:17" ht="12">
      <c r="B1209" s="46" t="s">
        <v>802</v>
      </c>
      <c r="C1209" s="83"/>
      <c r="D1209" s="84"/>
      <c r="E1209" s="84"/>
      <c r="F1209" s="85"/>
      <c r="G1209" s="85"/>
      <c r="H1209" s="86">
        <v>41872</v>
      </c>
      <c r="I1209" s="87"/>
      <c r="J1209" s="47"/>
      <c r="K1209" s="85"/>
      <c r="L1209" s="85">
        <v>-1.93</v>
      </c>
      <c r="M1209" s="113"/>
      <c r="N1209" s="68"/>
      <c r="O1209" s="167"/>
      <c r="P1209" s="31"/>
      <c r="Q1209" s="31"/>
    </row>
    <row r="1210" spans="2:17" ht="12">
      <c r="B1210" s="102" t="s">
        <v>534</v>
      </c>
      <c r="C1210" s="103">
        <v>602</v>
      </c>
      <c r="D1210" s="97">
        <v>102.34</v>
      </c>
      <c r="E1210" s="97">
        <v>24</v>
      </c>
      <c r="F1210" s="101">
        <v>126.34</v>
      </c>
      <c r="G1210" s="101">
        <v>126.34</v>
      </c>
      <c r="H1210" s="104">
        <v>41713</v>
      </c>
      <c r="I1210" s="100">
        <v>0</v>
      </c>
      <c r="J1210" s="101"/>
      <c r="K1210" s="101"/>
      <c r="L1210" s="101"/>
      <c r="M1210" s="117"/>
      <c r="N1210" s="119">
        <v>0</v>
      </c>
      <c r="O1210" s="81">
        <f>SUM(N1210/3.4528)</f>
        <v>0</v>
      </c>
      <c r="P1210" s="31"/>
      <c r="Q1210" s="31"/>
    </row>
    <row r="1211" spans="2:17" ht="12">
      <c r="B1211" s="75" t="s">
        <v>916</v>
      </c>
      <c r="C1211" s="76">
        <v>600</v>
      </c>
      <c r="D1211" s="77">
        <v>102</v>
      </c>
      <c r="E1211" s="77">
        <v>24</v>
      </c>
      <c r="F1211" s="78">
        <v>126</v>
      </c>
      <c r="G1211" s="78">
        <v>126</v>
      </c>
      <c r="H1211" s="79">
        <v>41687</v>
      </c>
      <c r="I1211" s="80">
        <v>0</v>
      </c>
      <c r="J1211" s="78"/>
      <c r="K1211" s="78"/>
      <c r="L1211" s="78"/>
      <c r="M1211" s="105"/>
      <c r="N1211" s="105">
        <v>0</v>
      </c>
      <c r="O1211" s="81">
        <f>SUM(N1211/3.4528)</f>
        <v>0</v>
      </c>
      <c r="P1211" s="31"/>
      <c r="Q1211" s="31"/>
    </row>
    <row r="1212" spans="2:17" ht="12">
      <c r="B1212" s="75" t="s">
        <v>393</v>
      </c>
      <c r="C1212" s="76">
        <v>600</v>
      </c>
      <c r="D1212" s="77">
        <v>102</v>
      </c>
      <c r="E1212" s="77">
        <v>24</v>
      </c>
      <c r="F1212" s="78">
        <v>126</v>
      </c>
      <c r="G1212" s="78">
        <v>126</v>
      </c>
      <c r="H1212" s="79">
        <v>41688</v>
      </c>
      <c r="I1212" s="80">
        <v>0</v>
      </c>
      <c r="J1212" s="78"/>
      <c r="K1212" s="78"/>
      <c r="L1212" s="78"/>
      <c r="M1212" s="105"/>
      <c r="N1212" s="105">
        <v>0</v>
      </c>
      <c r="O1212" s="81">
        <f>SUM(N1212/3.4528)</f>
        <v>0</v>
      </c>
      <c r="P1212" s="31"/>
      <c r="Q1212" s="31"/>
    </row>
    <row r="1213" spans="2:17" ht="12">
      <c r="B1213" s="32" t="s">
        <v>168</v>
      </c>
      <c r="C1213" s="27">
        <v>609</v>
      </c>
      <c r="D1213" s="28">
        <v>103.53</v>
      </c>
      <c r="E1213" s="28">
        <v>24</v>
      </c>
      <c r="F1213" s="29">
        <v>127.53</v>
      </c>
      <c r="G1213" s="29"/>
      <c r="H1213" s="30"/>
      <c r="I1213" s="127">
        <v>127.53</v>
      </c>
      <c r="J1213" s="55">
        <v>6.89</v>
      </c>
      <c r="K1213" s="78">
        <v>127.53</v>
      </c>
      <c r="L1213" s="78">
        <v>6.89</v>
      </c>
      <c r="M1213" s="105"/>
      <c r="N1213" s="69">
        <v>134.42</v>
      </c>
      <c r="O1213" s="126">
        <f>SUM(N1213/3.4528)</f>
        <v>38.93072289156626</v>
      </c>
      <c r="P1213" s="31"/>
      <c r="Q1213" s="31"/>
    </row>
    <row r="1214" spans="1:17" ht="12">
      <c r="A1214" s="73"/>
      <c r="B1214" s="46" t="s">
        <v>168</v>
      </c>
      <c r="C1214" s="37"/>
      <c r="D1214" s="38"/>
      <c r="E1214" s="38"/>
      <c r="F1214" s="39"/>
      <c r="G1214" s="39"/>
      <c r="H1214" s="86">
        <v>41687</v>
      </c>
      <c r="I1214" s="130"/>
      <c r="J1214" s="47"/>
      <c r="K1214" s="85">
        <v>-127.53</v>
      </c>
      <c r="L1214" s="85">
        <v>-6.89</v>
      </c>
      <c r="M1214" s="113"/>
      <c r="N1214" s="68"/>
      <c r="O1214" s="167"/>
      <c r="P1214" s="31"/>
      <c r="Q1214" s="31"/>
    </row>
    <row r="1215" spans="2:17" ht="12">
      <c r="B1215" s="82" t="s">
        <v>73</v>
      </c>
      <c r="C1215" s="83">
        <v>747</v>
      </c>
      <c r="D1215" s="84">
        <v>126.99</v>
      </c>
      <c r="E1215" s="84">
        <v>24</v>
      </c>
      <c r="F1215" s="85">
        <v>150.99</v>
      </c>
      <c r="G1215" s="85">
        <v>150.99</v>
      </c>
      <c r="H1215" s="86">
        <v>41806</v>
      </c>
      <c r="I1215" s="87">
        <v>0</v>
      </c>
      <c r="J1215" s="85"/>
      <c r="K1215" s="85"/>
      <c r="L1215" s="85"/>
      <c r="M1215" s="113"/>
      <c r="N1215" s="113">
        <v>0</v>
      </c>
      <c r="O1215" s="81">
        <f>SUM(N1215/3.4528)</f>
        <v>0</v>
      </c>
      <c r="P1215" s="31"/>
      <c r="Q1215" s="31"/>
    </row>
    <row r="1216" spans="1:17" ht="12">
      <c r="A1216" s="73"/>
      <c r="B1216" s="112" t="s">
        <v>666</v>
      </c>
      <c r="C1216" s="103">
        <v>1065</v>
      </c>
      <c r="D1216" s="97">
        <v>181.05</v>
      </c>
      <c r="E1216" s="97">
        <v>24</v>
      </c>
      <c r="F1216" s="101">
        <v>205.05</v>
      </c>
      <c r="G1216" s="101">
        <v>210</v>
      </c>
      <c r="H1216" s="104">
        <v>41792</v>
      </c>
      <c r="I1216" s="67">
        <v>-4.95</v>
      </c>
      <c r="J1216" s="78"/>
      <c r="K1216" s="58">
        <v>-42.75</v>
      </c>
      <c r="L1216" s="78"/>
      <c r="M1216" s="105"/>
      <c r="N1216" s="59">
        <v>-47.7</v>
      </c>
      <c r="O1216" s="59">
        <f>SUM(N1216/3.4528)</f>
        <v>-13.814874884151994</v>
      </c>
      <c r="P1216" s="31"/>
      <c r="Q1216" s="31"/>
    </row>
    <row r="1217" spans="2:17" ht="12">
      <c r="B1217" s="57" t="s">
        <v>378</v>
      </c>
      <c r="C1217" s="76">
        <v>600</v>
      </c>
      <c r="D1217" s="77">
        <v>102</v>
      </c>
      <c r="E1217" s="77">
        <v>24</v>
      </c>
      <c r="F1217" s="78">
        <v>126</v>
      </c>
      <c r="G1217" s="78">
        <v>126</v>
      </c>
      <c r="H1217" s="79">
        <v>41884</v>
      </c>
      <c r="I1217" s="80">
        <v>0</v>
      </c>
      <c r="J1217" s="55">
        <v>2.34</v>
      </c>
      <c r="K1217" s="78"/>
      <c r="L1217" s="78">
        <v>4.73</v>
      </c>
      <c r="M1217" s="105"/>
      <c r="N1217" s="114">
        <v>-0.93</v>
      </c>
      <c r="O1217" s="59">
        <f>SUM(N1217/3.4528)</f>
        <v>-0.26934661723818354</v>
      </c>
      <c r="P1217" s="31"/>
      <c r="Q1217" s="31"/>
    </row>
    <row r="1218" spans="2:17" ht="12">
      <c r="B1218" s="60" t="s">
        <v>378</v>
      </c>
      <c r="C1218" s="83"/>
      <c r="D1218" s="84"/>
      <c r="E1218" s="84"/>
      <c r="F1218" s="85"/>
      <c r="G1218" s="85"/>
      <c r="H1218" s="86">
        <v>41884</v>
      </c>
      <c r="I1218" s="87"/>
      <c r="J1218" s="40">
        <v>-3.27</v>
      </c>
      <c r="K1218" s="85"/>
      <c r="L1218" s="85">
        <v>-4.73</v>
      </c>
      <c r="M1218" s="113"/>
      <c r="N1218" s="116"/>
      <c r="O1218" s="165"/>
      <c r="P1218" s="31"/>
      <c r="Q1218" s="31"/>
    </row>
    <row r="1219" spans="1:17" ht="12">
      <c r="A1219" s="73"/>
      <c r="B1219" s="102" t="s">
        <v>41</v>
      </c>
      <c r="C1219" s="103">
        <v>605</v>
      </c>
      <c r="D1219" s="97">
        <v>102.85</v>
      </c>
      <c r="E1219" s="97">
        <v>24</v>
      </c>
      <c r="F1219" s="101">
        <v>126.85</v>
      </c>
      <c r="G1219" s="101">
        <v>126.85</v>
      </c>
      <c r="H1219" s="104">
        <v>41792</v>
      </c>
      <c r="I1219" s="100">
        <v>0</v>
      </c>
      <c r="J1219" s="101"/>
      <c r="K1219" s="101"/>
      <c r="L1219" s="101"/>
      <c r="M1219" s="117"/>
      <c r="N1219" s="119">
        <v>0</v>
      </c>
      <c r="O1219" s="81">
        <f>SUM(N1219/3.4528)</f>
        <v>0</v>
      </c>
      <c r="P1219" s="31"/>
      <c r="Q1219" s="31"/>
    </row>
    <row r="1220" spans="2:17" ht="12">
      <c r="B1220" s="54" t="s">
        <v>252</v>
      </c>
      <c r="C1220" s="92">
        <v>600</v>
      </c>
      <c r="D1220" s="93">
        <v>102</v>
      </c>
      <c r="E1220" s="93">
        <v>24</v>
      </c>
      <c r="F1220" s="94">
        <v>126</v>
      </c>
      <c r="G1220" s="94">
        <v>126</v>
      </c>
      <c r="H1220" s="95">
        <v>41992</v>
      </c>
      <c r="I1220" s="96">
        <v>0</v>
      </c>
      <c r="J1220" s="33">
        <v>6.39</v>
      </c>
      <c r="K1220" s="94"/>
      <c r="L1220" s="94"/>
      <c r="M1220" s="106"/>
      <c r="N1220" s="136">
        <v>6.39</v>
      </c>
      <c r="O1220" s="126">
        <f>SUM(N1220/3.4528)</f>
        <v>1.8506719184430027</v>
      </c>
      <c r="P1220" s="31"/>
      <c r="Q1220" s="31"/>
    </row>
    <row r="1221" spans="2:17" ht="12">
      <c r="B1221" s="102" t="s">
        <v>708</v>
      </c>
      <c r="C1221" s="103">
        <v>600</v>
      </c>
      <c r="D1221" s="97">
        <v>102</v>
      </c>
      <c r="E1221" s="97">
        <v>24</v>
      </c>
      <c r="F1221" s="101">
        <v>126</v>
      </c>
      <c r="G1221" s="101">
        <v>126</v>
      </c>
      <c r="H1221" s="104">
        <v>41815</v>
      </c>
      <c r="I1221" s="100">
        <v>0</v>
      </c>
      <c r="J1221" s="101"/>
      <c r="K1221" s="101"/>
      <c r="L1221" s="101"/>
      <c r="M1221" s="117"/>
      <c r="N1221" s="119">
        <v>0</v>
      </c>
      <c r="O1221" s="81">
        <f>SUM(N1221/3.4528)</f>
        <v>0</v>
      </c>
      <c r="P1221" s="31"/>
      <c r="Q1221" s="31"/>
    </row>
    <row r="1222" spans="1:17" ht="12">
      <c r="A1222" s="73"/>
      <c r="B1222" s="75" t="s">
        <v>951</v>
      </c>
      <c r="C1222" s="76">
        <v>1210</v>
      </c>
      <c r="D1222" s="77">
        <v>205.7</v>
      </c>
      <c r="E1222" s="77">
        <v>24</v>
      </c>
      <c r="F1222" s="78">
        <v>228.34</v>
      </c>
      <c r="G1222" s="78">
        <v>228.34</v>
      </c>
      <c r="H1222" s="79">
        <v>41775</v>
      </c>
      <c r="I1222" s="80">
        <v>0</v>
      </c>
      <c r="J1222" s="78"/>
      <c r="K1222" s="78"/>
      <c r="L1222" s="78"/>
      <c r="M1222" s="105"/>
      <c r="N1222" s="81">
        <v>0</v>
      </c>
      <c r="O1222" s="81">
        <f>SUM(N1222/3.4528)</f>
        <v>0</v>
      </c>
      <c r="P1222" s="31"/>
      <c r="Q1222" s="31"/>
    </row>
    <row r="1223" spans="1:17" ht="12">
      <c r="A1223" s="73"/>
      <c r="B1223" s="82" t="s">
        <v>724</v>
      </c>
      <c r="C1223" s="83">
        <v>592</v>
      </c>
      <c r="D1223" s="84">
        <v>100.64</v>
      </c>
      <c r="E1223" s="84"/>
      <c r="F1223" s="85"/>
      <c r="G1223" s="85"/>
      <c r="H1223" s="86"/>
      <c r="I1223" s="87"/>
      <c r="J1223" s="85"/>
      <c r="K1223" s="85"/>
      <c r="L1223" s="85"/>
      <c r="M1223" s="113"/>
      <c r="N1223" s="88"/>
      <c r="O1223" s="170"/>
      <c r="P1223" s="31"/>
      <c r="Q1223" s="31"/>
    </row>
    <row r="1224" spans="2:17" ht="12">
      <c r="B1224" s="102" t="s">
        <v>804</v>
      </c>
      <c r="C1224" s="103">
        <v>787</v>
      </c>
      <c r="D1224" s="97">
        <v>133.79</v>
      </c>
      <c r="E1224" s="97">
        <v>24</v>
      </c>
      <c r="F1224" s="101">
        <v>157.79</v>
      </c>
      <c r="G1224" s="101">
        <v>157.79</v>
      </c>
      <c r="H1224" s="104">
        <v>41773</v>
      </c>
      <c r="I1224" s="100">
        <v>0</v>
      </c>
      <c r="J1224" s="101"/>
      <c r="K1224" s="101">
        <v>24</v>
      </c>
      <c r="L1224" s="101" t="s">
        <v>949</v>
      </c>
      <c r="M1224" s="117"/>
      <c r="N1224" s="100">
        <v>0</v>
      </c>
      <c r="O1224" s="81">
        <f>SUM(N1224/3.4528)</f>
        <v>0</v>
      </c>
      <c r="P1224" s="31"/>
      <c r="Q1224" s="31"/>
    </row>
    <row r="1225" spans="2:17" ht="12">
      <c r="B1225" s="102" t="s">
        <v>804</v>
      </c>
      <c r="C1225" s="103"/>
      <c r="D1225" s="97"/>
      <c r="E1225" s="97"/>
      <c r="F1225" s="101"/>
      <c r="G1225" s="101"/>
      <c r="H1225" s="104">
        <v>41996</v>
      </c>
      <c r="I1225" s="100"/>
      <c r="J1225" s="101"/>
      <c r="K1225" s="101">
        <v>-24</v>
      </c>
      <c r="L1225" s="101"/>
      <c r="M1225" s="117"/>
      <c r="N1225" s="100"/>
      <c r="O1225" s="88"/>
      <c r="P1225" s="31"/>
      <c r="Q1225" s="31"/>
    </row>
    <row r="1226" spans="1:17" ht="12">
      <c r="A1226" s="73"/>
      <c r="B1226" s="91" t="s">
        <v>805</v>
      </c>
      <c r="C1226" s="92">
        <v>750</v>
      </c>
      <c r="D1226" s="93">
        <v>127.5</v>
      </c>
      <c r="E1226" s="93">
        <v>24</v>
      </c>
      <c r="F1226" s="94">
        <v>151.5</v>
      </c>
      <c r="G1226" s="94">
        <v>151.5</v>
      </c>
      <c r="H1226" s="95">
        <v>41773</v>
      </c>
      <c r="I1226" s="96">
        <v>0</v>
      </c>
      <c r="J1226" s="94"/>
      <c r="K1226" s="94"/>
      <c r="L1226" s="94"/>
      <c r="M1226" s="106"/>
      <c r="N1226" s="90">
        <v>0</v>
      </c>
      <c r="O1226" s="119">
        <f>SUM(N1226/3.4528)</f>
        <v>0</v>
      </c>
      <c r="P1226" s="31"/>
      <c r="Q1226" s="31"/>
    </row>
    <row r="1227" spans="2:17" ht="12">
      <c r="B1227" s="41" t="s">
        <v>583</v>
      </c>
      <c r="C1227" s="42">
        <v>611</v>
      </c>
      <c r="D1227" s="43">
        <v>103.87</v>
      </c>
      <c r="E1227" s="43">
        <v>24</v>
      </c>
      <c r="F1227" s="35">
        <v>127.87</v>
      </c>
      <c r="G1227" s="35"/>
      <c r="H1227" s="44"/>
      <c r="I1227" s="131">
        <v>127.87</v>
      </c>
      <c r="J1227" s="45">
        <v>6.9</v>
      </c>
      <c r="K1227" s="45">
        <v>114.65</v>
      </c>
      <c r="L1227" s="45">
        <v>6.19</v>
      </c>
      <c r="M1227" s="117"/>
      <c r="N1227" s="74">
        <v>255.61</v>
      </c>
      <c r="O1227" s="126">
        <f>SUM(N1227/3.4528)</f>
        <v>74.02977293790548</v>
      </c>
      <c r="P1227" s="31"/>
      <c r="Q1227" s="31"/>
    </row>
    <row r="1228" spans="1:17" ht="12">
      <c r="A1228" s="73"/>
      <c r="B1228" s="32" t="s">
        <v>584</v>
      </c>
      <c r="C1228" s="76">
        <v>600</v>
      </c>
      <c r="D1228" s="77">
        <v>102</v>
      </c>
      <c r="E1228" s="77">
        <v>24</v>
      </c>
      <c r="F1228" s="78">
        <v>126</v>
      </c>
      <c r="G1228" s="78">
        <v>126</v>
      </c>
      <c r="H1228" s="79">
        <v>41759</v>
      </c>
      <c r="I1228" s="80">
        <v>0</v>
      </c>
      <c r="J1228" s="78"/>
      <c r="K1228" s="78">
        <v>126</v>
      </c>
      <c r="L1228" s="55">
        <v>6.8</v>
      </c>
      <c r="M1228" s="105"/>
      <c r="N1228" s="69">
        <v>0.8</v>
      </c>
      <c r="O1228" s="126">
        <f>SUM(N1228/3.4528)</f>
        <v>0.23169601482854496</v>
      </c>
      <c r="P1228" s="31"/>
      <c r="Q1228" s="31"/>
    </row>
    <row r="1229" spans="1:17" ht="12">
      <c r="A1229" s="73"/>
      <c r="B1229" s="46" t="s">
        <v>584</v>
      </c>
      <c r="C1229" s="83"/>
      <c r="D1229" s="84"/>
      <c r="E1229" s="84"/>
      <c r="F1229" s="85"/>
      <c r="G1229" s="85"/>
      <c r="H1229" s="86">
        <v>41687</v>
      </c>
      <c r="I1229" s="100"/>
      <c r="J1229" s="101"/>
      <c r="K1229" s="101">
        <v>-126</v>
      </c>
      <c r="L1229" s="36">
        <v>-6</v>
      </c>
      <c r="M1229" s="117"/>
      <c r="N1229" s="68"/>
      <c r="O1229" s="167"/>
      <c r="P1229" s="31"/>
      <c r="Q1229" s="31"/>
    </row>
    <row r="1230" spans="1:17" ht="12">
      <c r="A1230" s="73"/>
      <c r="B1230" s="46" t="s">
        <v>451</v>
      </c>
      <c r="C1230" s="37">
        <v>600</v>
      </c>
      <c r="D1230" s="38">
        <v>102</v>
      </c>
      <c r="E1230" s="38">
        <v>24</v>
      </c>
      <c r="F1230" s="39">
        <v>126</v>
      </c>
      <c r="G1230" s="39"/>
      <c r="H1230" s="48"/>
      <c r="I1230" s="129">
        <v>126</v>
      </c>
      <c r="J1230" s="33">
        <v>6.8</v>
      </c>
      <c r="K1230" s="33">
        <v>126</v>
      </c>
      <c r="L1230" s="33">
        <v>6.8</v>
      </c>
      <c r="M1230" s="106"/>
      <c r="N1230" s="68">
        <v>265.6</v>
      </c>
      <c r="O1230" s="126">
        <f>SUM(N1230/3.4528)</f>
        <v>76.92307692307693</v>
      </c>
      <c r="P1230" s="31"/>
      <c r="Q1230" s="31"/>
    </row>
    <row r="1231" spans="2:17" ht="12">
      <c r="B1231" s="65" t="s">
        <v>462</v>
      </c>
      <c r="C1231" s="92">
        <v>596</v>
      </c>
      <c r="D1231" s="93">
        <v>101.32</v>
      </c>
      <c r="E1231" s="93">
        <v>24</v>
      </c>
      <c r="F1231" s="94">
        <v>125.32</v>
      </c>
      <c r="G1231" s="94">
        <v>125.4</v>
      </c>
      <c r="H1231" s="99">
        <v>41766</v>
      </c>
      <c r="I1231" s="118">
        <v>-0.08</v>
      </c>
      <c r="J1231" s="101"/>
      <c r="K1231" s="101"/>
      <c r="L1231" s="101"/>
      <c r="M1231" s="117"/>
      <c r="N1231" s="115">
        <v>-0.08</v>
      </c>
      <c r="O1231" s="59">
        <f>SUM(N1231/3.4528)</f>
        <v>-0.023169601482854497</v>
      </c>
      <c r="P1231" s="31"/>
      <c r="Q1231" s="31"/>
    </row>
    <row r="1232" spans="1:17" ht="12">
      <c r="A1232" s="73"/>
      <c r="B1232" s="102" t="s">
        <v>725</v>
      </c>
      <c r="C1232" s="103">
        <v>635</v>
      </c>
      <c r="D1232" s="97">
        <v>107.95</v>
      </c>
      <c r="E1232" s="97">
        <v>24</v>
      </c>
      <c r="F1232" s="101">
        <v>131.95</v>
      </c>
      <c r="G1232" s="101">
        <v>131.95</v>
      </c>
      <c r="H1232" s="104">
        <v>41775</v>
      </c>
      <c r="I1232" s="80">
        <v>0</v>
      </c>
      <c r="J1232" s="78"/>
      <c r="K1232" s="78"/>
      <c r="L1232" s="78"/>
      <c r="M1232" s="105"/>
      <c r="N1232" s="81">
        <v>0</v>
      </c>
      <c r="O1232" s="81">
        <f>SUM(N1232/3.4528)</f>
        <v>0</v>
      </c>
      <c r="P1232" s="31"/>
      <c r="Q1232" s="31"/>
    </row>
    <row r="1233" spans="2:17" ht="12">
      <c r="B1233" s="75" t="s">
        <v>692</v>
      </c>
      <c r="C1233" s="76">
        <v>815</v>
      </c>
      <c r="D1233" s="77">
        <v>138.55</v>
      </c>
      <c r="E1233" s="77">
        <v>24</v>
      </c>
      <c r="F1233" s="78">
        <v>162.55</v>
      </c>
      <c r="G1233" s="78">
        <v>162.55</v>
      </c>
      <c r="H1233" s="79">
        <v>41820</v>
      </c>
      <c r="I1233" s="80">
        <v>0</v>
      </c>
      <c r="J1233" s="78"/>
      <c r="K1233" s="78"/>
      <c r="L1233" s="78">
        <v>0.05</v>
      </c>
      <c r="M1233" s="105"/>
      <c r="N1233" s="105">
        <v>0</v>
      </c>
      <c r="O1233" s="81">
        <f>SUM(N1233/3.4528)</f>
        <v>0</v>
      </c>
      <c r="P1233" s="31"/>
      <c r="Q1233" s="31"/>
    </row>
    <row r="1234" spans="2:17" ht="12">
      <c r="B1234" s="82" t="s">
        <v>692</v>
      </c>
      <c r="C1234" s="83"/>
      <c r="D1234" s="84"/>
      <c r="E1234" s="84"/>
      <c r="F1234" s="85"/>
      <c r="G1234" s="85"/>
      <c r="H1234" s="86">
        <v>41820</v>
      </c>
      <c r="I1234" s="87"/>
      <c r="J1234" s="85"/>
      <c r="K1234" s="85"/>
      <c r="L1234" s="85">
        <v>-0.05</v>
      </c>
      <c r="M1234" s="113"/>
      <c r="N1234" s="113"/>
      <c r="O1234" s="169"/>
      <c r="P1234" s="31"/>
      <c r="Q1234" s="31"/>
    </row>
    <row r="1235" spans="1:17" ht="12">
      <c r="A1235" s="73"/>
      <c r="B1235" s="112" t="s">
        <v>453</v>
      </c>
      <c r="C1235" s="103">
        <v>695</v>
      </c>
      <c r="D1235" s="97">
        <v>118.15</v>
      </c>
      <c r="E1235" s="97">
        <v>24</v>
      </c>
      <c r="F1235" s="101">
        <v>142.15</v>
      </c>
      <c r="G1235" s="101">
        <v>142</v>
      </c>
      <c r="H1235" s="104">
        <v>41746</v>
      </c>
      <c r="I1235" s="100">
        <v>0.15</v>
      </c>
      <c r="J1235" s="101"/>
      <c r="K1235" s="36">
        <v>-0.45</v>
      </c>
      <c r="L1235" s="101"/>
      <c r="M1235" s="117"/>
      <c r="N1235" s="115">
        <v>-0.3</v>
      </c>
      <c r="O1235" s="59">
        <f>SUM(N1235/3.4528)</f>
        <v>-0.08688600556070436</v>
      </c>
      <c r="P1235" s="31"/>
      <c r="Q1235" s="31"/>
    </row>
    <row r="1236" spans="1:17" ht="12">
      <c r="A1236" s="73"/>
      <c r="B1236" s="60" t="s">
        <v>453</v>
      </c>
      <c r="C1236" s="83"/>
      <c r="D1236" s="84"/>
      <c r="E1236" s="84"/>
      <c r="F1236" s="85"/>
      <c r="G1236" s="85"/>
      <c r="H1236" s="86" t="s">
        <v>66</v>
      </c>
      <c r="I1236" s="87">
        <v>-0.15</v>
      </c>
      <c r="J1236" s="85"/>
      <c r="K1236" s="47">
        <v>0.15</v>
      </c>
      <c r="L1236" s="85"/>
      <c r="M1236" s="113"/>
      <c r="N1236" s="116"/>
      <c r="O1236" s="165"/>
      <c r="P1236" s="31"/>
      <c r="Q1236" s="31"/>
    </row>
    <row r="1237" spans="1:17" ht="12">
      <c r="A1237" s="73"/>
      <c r="B1237" s="41" t="s">
        <v>86</v>
      </c>
      <c r="C1237" s="42">
        <v>601</v>
      </c>
      <c r="D1237" s="43">
        <v>102.17</v>
      </c>
      <c r="E1237" s="43">
        <v>24</v>
      </c>
      <c r="F1237" s="35">
        <v>126.17</v>
      </c>
      <c r="G1237" s="35"/>
      <c r="H1237" s="63"/>
      <c r="I1237" s="45">
        <v>126.17</v>
      </c>
      <c r="J1237" s="45">
        <v>6.81</v>
      </c>
      <c r="K1237" s="101"/>
      <c r="L1237" s="45">
        <v>1.89</v>
      </c>
      <c r="M1237" s="101"/>
      <c r="N1237" s="74">
        <v>134.87</v>
      </c>
      <c r="O1237" s="126">
        <f>SUM(N1237/3.4528)</f>
        <v>39.061051899907326</v>
      </c>
      <c r="P1237" s="31"/>
      <c r="Q1237" s="31"/>
    </row>
    <row r="1238" spans="1:17" ht="12">
      <c r="A1238" s="73"/>
      <c r="B1238" s="75" t="s">
        <v>558</v>
      </c>
      <c r="C1238" s="76">
        <v>634</v>
      </c>
      <c r="D1238" s="77">
        <v>107.78</v>
      </c>
      <c r="E1238" s="77">
        <v>24</v>
      </c>
      <c r="F1238" s="78">
        <v>131.78</v>
      </c>
      <c r="G1238" s="78">
        <v>130.78</v>
      </c>
      <c r="H1238" s="79">
        <v>41816</v>
      </c>
      <c r="I1238" s="80">
        <v>1</v>
      </c>
      <c r="J1238" s="78"/>
      <c r="K1238" s="78">
        <v>-1</v>
      </c>
      <c r="L1238" s="78"/>
      <c r="M1238" s="105"/>
      <c r="N1238" s="105">
        <v>0</v>
      </c>
      <c r="O1238" s="81">
        <f>SUM(N1238/3.4528)</f>
        <v>0</v>
      </c>
      <c r="P1238" s="31"/>
      <c r="Q1238" s="31"/>
    </row>
    <row r="1239" spans="1:17" ht="12">
      <c r="A1239" s="73"/>
      <c r="B1239" s="102" t="s">
        <v>558</v>
      </c>
      <c r="C1239" s="103"/>
      <c r="D1239" s="97"/>
      <c r="E1239" s="97"/>
      <c r="F1239" s="101"/>
      <c r="G1239" s="101"/>
      <c r="H1239" s="104" t="s">
        <v>66</v>
      </c>
      <c r="I1239" s="100">
        <v>-1</v>
      </c>
      <c r="J1239" s="101"/>
      <c r="K1239" s="101">
        <v>1</v>
      </c>
      <c r="L1239" s="101"/>
      <c r="M1239" s="117"/>
      <c r="N1239" s="117"/>
      <c r="O1239" s="170"/>
      <c r="P1239" s="31"/>
      <c r="Q1239" s="31"/>
    </row>
    <row r="1240" spans="2:17" ht="12">
      <c r="B1240" s="75" t="s">
        <v>257</v>
      </c>
      <c r="C1240" s="76">
        <v>612</v>
      </c>
      <c r="D1240" s="77">
        <v>104.04</v>
      </c>
      <c r="E1240" s="77">
        <v>24</v>
      </c>
      <c r="F1240" s="78">
        <v>128.04</v>
      </c>
      <c r="G1240" s="78">
        <v>128.04</v>
      </c>
      <c r="H1240" s="79">
        <v>41963</v>
      </c>
      <c r="I1240" s="80">
        <v>0</v>
      </c>
      <c r="J1240" s="78">
        <v>5.19</v>
      </c>
      <c r="K1240" s="78"/>
      <c r="L1240" s="78">
        <v>1.77</v>
      </c>
      <c r="M1240" s="78"/>
      <c r="N1240" s="81">
        <v>0</v>
      </c>
      <c r="O1240" s="105">
        <f aca="true" t="shared" si="31" ref="O1240:O1246">SUM(N1240/3.4528)</f>
        <v>0</v>
      </c>
      <c r="P1240" s="31"/>
      <c r="Q1240" s="31"/>
    </row>
    <row r="1241" spans="2:17" ht="12">
      <c r="B1241" s="82" t="s">
        <v>257</v>
      </c>
      <c r="C1241" s="83"/>
      <c r="D1241" s="84"/>
      <c r="E1241" s="84"/>
      <c r="F1241" s="85"/>
      <c r="G1241" s="85"/>
      <c r="H1241" s="86">
        <v>41963</v>
      </c>
      <c r="I1241" s="87"/>
      <c r="J1241" s="85">
        <v>-5.19</v>
      </c>
      <c r="K1241" s="85"/>
      <c r="L1241" s="85">
        <v>-1.77</v>
      </c>
      <c r="M1241" s="85"/>
      <c r="N1241" s="88"/>
      <c r="O1241" s="113"/>
      <c r="P1241" s="31"/>
      <c r="Q1241" s="31"/>
    </row>
    <row r="1242" spans="1:17" ht="12">
      <c r="A1242" s="73"/>
      <c r="B1242" s="102" t="s">
        <v>258</v>
      </c>
      <c r="C1242" s="103">
        <v>607</v>
      </c>
      <c r="D1242" s="97">
        <v>103.19</v>
      </c>
      <c r="E1242" s="97">
        <v>24</v>
      </c>
      <c r="F1242" s="101">
        <v>127.19</v>
      </c>
      <c r="G1242" s="101">
        <v>127.19</v>
      </c>
      <c r="H1242" s="104">
        <v>41808</v>
      </c>
      <c r="I1242" s="100">
        <v>0</v>
      </c>
      <c r="J1242" s="101"/>
      <c r="K1242" s="101"/>
      <c r="L1242" s="101"/>
      <c r="M1242" s="117"/>
      <c r="N1242" s="117">
        <v>0</v>
      </c>
      <c r="O1242" s="119">
        <f t="shared" si="31"/>
        <v>0</v>
      </c>
      <c r="P1242" s="31"/>
      <c r="Q1242" s="31"/>
    </row>
    <row r="1243" spans="2:17" ht="12">
      <c r="B1243" s="54" t="s">
        <v>449</v>
      </c>
      <c r="C1243" s="51">
        <v>302.5</v>
      </c>
      <c r="D1243" s="52">
        <v>51.43</v>
      </c>
      <c r="E1243" s="52">
        <v>24</v>
      </c>
      <c r="F1243" s="50">
        <v>75.43</v>
      </c>
      <c r="G1243" s="50"/>
      <c r="H1243" s="56"/>
      <c r="I1243" s="129">
        <v>75.43</v>
      </c>
      <c r="J1243" s="33">
        <v>4.07</v>
      </c>
      <c r="K1243" s="33">
        <v>220.24</v>
      </c>
      <c r="L1243" s="33">
        <v>11.89</v>
      </c>
      <c r="M1243" s="94"/>
      <c r="N1243" s="136">
        <v>311.63</v>
      </c>
      <c r="O1243" s="126">
        <f t="shared" si="31"/>
        <v>90.25428637627434</v>
      </c>
      <c r="P1243" s="31"/>
      <c r="Q1243" s="31"/>
    </row>
    <row r="1244" spans="2:17" ht="12">
      <c r="B1244" s="54" t="s">
        <v>449</v>
      </c>
      <c r="C1244" s="51">
        <v>302.5</v>
      </c>
      <c r="D1244" s="52">
        <v>51.43</v>
      </c>
      <c r="E1244" s="52">
        <v>24</v>
      </c>
      <c r="F1244" s="50">
        <v>75.43</v>
      </c>
      <c r="G1244" s="50"/>
      <c r="H1244" s="53"/>
      <c r="I1244" s="129">
        <v>75.43</v>
      </c>
      <c r="J1244" s="33">
        <v>3.96</v>
      </c>
      <c r="K1244" s="49">
        <v>-2.04</v>
      </c>
      <c r="L1244" s="94"/>
      <c r="M1244" s="106"/>
      <c r="N1244" s="64">
        <v>77.35</v>
      </c>
      <c r="O1244" s="126">
        <f t="shared" si="31"/>
        <v>22.402108433734938</v>
      </c>
      <c r="P1244" s="31"/>
      <c r="Q1244" s="31"/>
    </row>
    <row r="1245" spans="2:17" ht="12">
      <c r="B1245" s="41" t="s">
        <v>399</v>
      </c>
      <c r="C1245" s="42">
        <v>637</v>
      </c>
      <c r="D1245" s="43">
        <v>108.29</v>
      </c>
      <c r="E1245" s="43">
        <v>24</v>
      </c>
      <c r="F1245" s="35">
        <v>132.29</v>
      </c>
      <c r="G1245" s="35"/>
      <c r="H1245" s="44"/>
      <c r="I1245" s="131">
        <v>132.29</v>
      </c>
      <c r="J1245" s="45">
        <v>7.14</v>
      </c>
      <c r="K1245" s="101"/>
      <c r="L1245" s="101"/>
      <c r="M1245" s="117"/>
      <c r="N1245" s="74">
        <v>139.43</v>
      </c>
      <c r="O1245" s="126">
        <f t="shared" si="31"/>
        <v>40.38171918443003</v>
      </c>
      <c r="P1245" s="31"/>
      <c r="Q1245" s="31"/>
    </row>
    <row r="1246" spans="1:17" ht="12">
      <c r="A1246" s="73"/>
      <c r="B1246" s="32" t="s">
        <v>159</v>
      </c>
      <c r="C1246" s="27">
        <v>798</v>
      </c>
      <c r="D1246" s="28">
        <v>135.66</v>
      </c>
      <c r="E1246" s="28">
        <v>24</v>
      </c>
      <c r="F1246" s="29">
        <v>159.66</v>
      </c>
      <c r="G1246" s="29"/>
      <c r="H1246" s="30"/>
      <c r="I1246" s="127">
        <v>159.66</v>
      </c>
      <c r="J1246" s="55">
        <v>8.62</v>
      </c>
      <c r="K1246" s="78"/>
      <c r="L1246" s="78"/>
      <c r="M1246" s="105"/>
      <c r="N1246" s="126">
        <v>168.28</v>
      </c>
      <c r="O1246" s="126">
        <f t="shared" si="31"/>
        <v>48.73725671918443</v>
      </c>
      <c r="P1246" s="31"/>
      <c r="Q1246" s="31"/>
    </row>
    <row r="1247" spans="2:17" ht="12">
      <c r="B1247" s="32" t="s">
        <v>395</v>
      </c>
      <c r="C1247" s="76">
        <v>649</v>
      </c>
      <c r="D1247" s="77">
        <v>110.33</v>
      </c>
      <c r="E1247" s="77">
        <v>24</v>
      </c>
      <c r="F1247" s="78">
        <v>134.33</v>
      </c>
      <c r="G1247" s="78">
        <v>134.33</v>
      </c>
      <c r="H1247" s="79">
        <v>41878</v>
      </c>
      <c r="I1247" s="80">
        <v>0</v>
      </c>
      <c r="J1247" s="55">
        <v>2.3</v>
      </c>
      <c r="K1247" s="78">
        <v>133.83</v>
      </c>
      <c r="L1247" s="78">
        <v>7.25</v>
      </c>
      <c r="M1247" s="105"/>
      <c r="N1247" s="69">
        <v>2.3</v>
      </c>
      <c r="O1247" s="126">
        <f>SUM(N1247/3.4528)</f>
        <v>0.6661260426320667</v>
      </c>
      <c r="P1247" s="31"/>
      <c r="Q1247" s="31"/>
    </row>
    <row r="1248" spans="2:17" ht="12">
      <c r="B1248" s="46" t="s">
        <v>395</v>
      </c>
      <c r="C1248" s="83"/>
      <c r="D1248" s="84"/>
      <c r="E1248" s="84"/>
      <c r="F1248" s="85"/>
      <c r="G1248" s="85"/>
      <c r="H1248" s="86">
        <v>41702</v>
      </c>
      <c r="I1248" s="87"/>
      <c r="J1248" s="47"/>
      <c r="K1248" s="85">
        <v>-133.83</v>
      </c>
      <c r="L1248" s="85">
        <v>-7.25</v>
      </c>
      <c r="M1248" s="113"/>
      <c r="N1248" s="68"/>
      <c r="O1248" s="167"/>
      <c r="P1248" s="31"/>
      <c r="Q1248" s="31"/>
    </row>
    <row r="1249" spans="1:17" ht="12">
      <c r="A1249" s="73"/>
      <c r="B1249" s="102" t="s">
        <v>218</v>
      </c>
      <c r="C1249" s="103">
        <v>849</v>
      </c>
      <c r="D1249" s="97">
        <v>144.33</v>
      </c>
      <c r="E1249" s="97">
        <v>24</v>
      </c>
      <c r="F1249" s="101">
        <v>168.33</v>
      </c>
      <c r="G1249" s="101">
        <v>168.33</v>
      </c>
      <c r="H1249" s="104">
        <v>41806</v>
      </c>
      <c r="I1249" s="100">
        <v>0</v>
      </c>
      <c r="J1249" s="101"/>
      <c r="K1249" s="101"/>
      <c r="L1249" s="101"/>
      <c r="M1249" s="117"/>
      <c r="N1249" s="117">
        <v>0</v>
      </c>
      <c r="O1249" s="81">
        <f>SUM(N1249/3.4528)</f>
        <v>0</v>
      </c>
      <c r="P1249" s="31"/>
      <c r="Q1249" s="31"/>
    </row>
    <row r="1250" spans="2:17" ht="12">
      <c r="B1250" s="32" t="s">
        <v>635</v>
      </c>
      <c r="C1250" s="76">
        <v>780</v>
      </c>
      <c r="D1250" s="77">
        <v>132.6</v>
      </c>
      <c r="E1250" s="77">
        <v>24</v>
      </c>
      <c r="F1250" s="78">
        <v>183.8</v>
      </c>
      <c r="G1250" s="78">
        <v>183.8</v>
      </c>
      <c r="H1250" s="79">
        <v>41808</v>
      </c>
      <c r="I1250" s="80">
        <v>0</v>
      </c>
      <c r="J1250" s="78"/>
      <c r="K1250" s="78"/>
      <c r="L1250" s="55">
        <v>1.13</v>
      </c>
      <c r="M1250" s="105"/>
      <c r="N1250" s="69">
        <v>1.13</v>
      </c>
      <c r="O1250" s="126">
        <f>SUM(N1250/3.4528)</f>
        <v>0.3272706209453197</v>
      </c>
      <c r="P1250" s="31"/>
      <c r="Q1250" s="31"/>
    </row>
    <row r="1251" spans="1:17" ht="12">
      <c r="A1251" s="73"/>
      <c r="B1251" s="41" t="s">
        <v>635</v>
      </c>
      <c r="C1251" s="103">
        <v>160</v>
      </c>
      <c r="D1251" s="97">
        <v>27.2</v>
      </c>
      <c r="E1251" s="97"/>
      <c r="F1251" s="101"/>
      <c r="G1251" s="101"/>
      <c r="H1251" s="104"/>
      <c r="I1251" s="100"/>
      <c r="J1251" s="101"/>
      <c r="K1251" s="101"/>
      <c r="L1251" s="45"/>
      <c r="M1251" s="117"/>
      <c r="N1251" s="132"/>
      <c r="O1251" s="167"/>
      <c r="P1251" s="31"/>
      <c r="Q1251" s="31"/>
    </row>
    <row r="1252" spans="2:17" ht="12">
      <c r="B1252" s="32" t="s">
        <v>629</v>
      </c>
      <c r="C1252" s="76">
        <v>660</v>
      </c>
      <c r="D1252" s="77">
        <v>112.2</v>
      </c>
      <c r="E1252" s="77">
        <v>24</v>
      </c>
      <c r="F1252" s="78">
        <v>153.88</v>
      </c>
      <c r="G1252" s="78">
        <v>153.88</v>
      </c>
      <c r="H1252" s="79">
        <v>41758</v>
      </c>
      <c r="I1252" s="80">
        <v>0</v>
      </c>
      <c r="J1252" s="78"/>
      <c r="K1252" s="55">
        <v>0.16</v>
      </c>
      <c r="L1252" s="55">
        <v>0.74</v>
      </c>
      <c r="M1252" s="105"/>
      <c r="N1252" s="69">
        <v>0.78</v>
      </c>
      <c r="O1252" s="126">
        <f>SUM(N1252/3.4528)</f>
        <v>0.22590361445783133</v>
      </c>
      <c r="P1252" s="31"/>
      <c r="Q1252" s="31"/>
    </row>
    <row r="1253" spans="1:17" ht="12">
      <c r="A1253" s="73"/>
      <c r="B1253" s="46" t="s">
        <v>629</v>
      </c>
      <c r="C1253" s="83">
        <v>104</v>
      </c>
      <c r="D1253" s="84">
        <v>17.68</v>
      </c>
      <c r="E1253" s="84"/>
      <c r="F1253" s="85"/>
      <c r="G1253" s="85"/>
      <c r="H1253" s="86">
        <v>41758</v>
      </c>
      <c r="I1253" s="87"/>
      <c r="J1253" s="85"/>
      <c r="K1253" s="40">
        <v>-0.12</v>
      </c>
      <c r="L1253" s="47"/>
      <c r="M1253" s="113"/>
      <c r="N1253" s="68"/>
      <c r="O1253" s="167"/>
      <c r="P1253" s="31"/>
      <c r="Q1253" s="31"/>
    </row>
    <row r="1254" spans="2:17" ht="12">
      <c r="B1254" s="112" t="s">
        <v>45</v>
      </c>
      <c r="C1254" s="103">
        <v>1198</v>
      </c>
      <c r="D1254" s="97">
        <v>203.66</v>
      </c>
      <c r="E1254" s="97">
        <v>24</v>
      </c>
      <c r="F1254" s="101">
        <v>227.66</v>
      </c>
      <c r="G1254" s="101">
        <v>227</v>
      </c>
      <c r="H1254" s="104">
        <v>41751</v>
      </c>
      <c r="I1254" s="100">
        <v>0.66</v>
      </c>
      <c r="J1254" s="101"/>
      <c r="K1254" s="36">
        <v>-0.68</v>
      </c>
      <c r="L1254" s="101"/>
      <c r="M1254" s="117"/>
      <c r="N1254" s="115">
        <v>-0.02</v>
      </c>
      <c r="O1254" s="59">
        <f>SUM(N1254/3.4528)</f>
        <v>-0.005792400370713624</v>
      </c>
      <c r="P1254" s="31"/>
      <c r="Q1254" s="31"/>
    </row>
    <row r="1255" spans="2:17" ht="12">
      <c r="B1255" s="112" t="s">
        <v>45</v>
      </c>
      <c r="C1255" s="103"/>
      <c r="D1255" s="97"/>
      <c r="E1255" s="97"/>
      <c r="F1255" s="101"/>
      <c r="G1255" s="101"/>
      <c r="H1255" s="104" t="s">
        <v>66</v>
      </c>
      <c r="I1255" s="100">
        <v>-0.66</v>
      </c>
      <c r="J1255" s="101"/>
      <c r="K1255" s="45">
        <v>0.66</v>
      </c>
      <c r="L1255" s="101"/>
      <c r="M1255" s="117"/>
      <c r="N1255" s="115"/>
      <c r="O1255" s="165"/>
      <c r="P1255" s="31"/>
      <c r="Q1255" s="31"/>
    </row>
    <row r="1256" spans="2:17" ht="12">
      <c r="B1256" s="54" t="s">
        <v>248</v>
      </c>
      <c r="C1256" s="92">
        <v>1199</v>
      </c>
      <c r="D1256" s="93">
        <v>203.83</v>
      </c>
      <c r="E1256" s="93">
        <v>24</v>
      </c>
      <c r="F1256" s="94">
        <v>227.83</v>
      </c>
      <c r="G1256" s="94">
        <v>227.83</v>
      </c>
      <c r="H1256" s="95">
        <v>41768</v>
      </c>
      <c r="I1256" s="96">
        <v>0</v>
      </c>
      <c r="J1256" s="94"/>
      <c r="K1256" s="94"/>
      <c r="L1256" s="33">
        <v>1.57</v>
      </c>
      <c r="M1256" s="106"/>
      <c r="N1256" s="64">
        <v>1.57</v>
      </c>
      <c r="O1256" s="126">
        <f>SUM(N1256/3.4528)</f>
        <v>0.4547034291010195</v>
      </c>
      <c r="P1256" s="31"/>
      <c r="Q1256" s="31"/>
    </row>
    <row r="1257" spans="2:17" ht="12">
      <c r="B1257" s="102" t="s">
        <v>448</v>
      </c>
      <c r="C1257" s="103">
        <v>972</v>
      </c>
      <c r="D1257" s="97">
        <v>165.24</v>
      </c>
      <c r="E1257" s="97">
        <v>24</v>
      </c>
      <c r="F1257" s="101">
        <v>189.24</v>
      </c>
      <c r="G1257" s="101">
        <v>189.24</v>
      </c>
      <c r="H1257" s="104">
        <v>41814</v>
      </c>
      <c r="I1257" s="100">
        <v>0</v>
      </c>
      <c r="J1257" s="101"/>
      <c r="K1257" s="101"/>
      <c r="L1257" s="101"/>
      <c r="M1257" s="117"/>
      <c r="N1257" s="119">
        <v>0</v>
      </c>
      <c r="O1257" s="81">
        <f>SUM(N1257/3.4528)</f>
        <v>0</v>
      </c>
      <c r="P1257" s="31"/>
      <c r="Q1257" s="31"/>
    </row>
    <row r="1258" spans="1:17" ht="12">
      <c r="A1258" s="73"/>
      <c r="B1258" s="75" t="s">
        <v>246</v>
      </c>
      <c r="C1258" s="76">
        <v>931</v>
      </c>
      <c r="D1258" s="77">
        <v>158.27</v>
      </c>
      <c r="E1258" s="77">
        <v>24</v>
      </c>
      <c r="F1258" s="78">
        <v>368.08</v>
      </c>
      <c r="G1258" s="78">
        <v>368.08</v>
      </c>
      <c r="H1258" s="79">
        <v>41745</v>
      </c>
      <c r="I1258" s="80">
        <v>0</v>
      </c>
      <c r="J1258" s="78"/>
      <c r="K1258" s="78">
        <v>368.08</v>
      </c>
      <c r="L1258" s="78">
        <v>33.13</v>
      </c>
      <c r="M1258" s="105"/>
      <c r="N1258" s="105">
        <v>0</v>
      </c>
      <c r="O1258" s="81">
        <f>SUM(N1258/3.4528)</f>
        <v>0</v>
      </c>
      <c r="P1258" s="31"/>
      <c r="Q1258" s="31"/>
    </row>
    <row r="1259" spans="1:17" ht="12">
      <c r="A1259" s="73"/>
      <c r="B1259" s="102" t="s">
        <v>247</v>
      </c>
      <c r="C1259" s="103">
        <v>1093</v>
      </c>
      <c r="D1259" s="97">
        <v>185.81</v>
      </c>
      <c r="E1259" s="97"/>
      <c r="F1259" s="101"/>
      <c r="G1259" s="101"/>
      <c r="H1259" s="104">
        <v>41745</v>
      </c>
      <c r="I1259" s="100"/>
      <c r="J1259" s="101"/>
      <c r="K1259" s="101">
        <v>-368.08</v>
      </c>
      <c r="L1259" s="101">
        <v>-33.13</v>
      </c>
      <c r="M1259" s="117"/>
      <c r="N1259" s="117"/>
      <c r="O1259" s="169"/>
      <c r="P1259" s="31"/>
      <c r="Q1259" s="31"/>
    </row>
    <row r="1260" spans="2:17" ht="12">
      <c r="B1260" s="32" t="s">
        <v>366</v>
      </c>
      <c r="C1260" s="76">
        <v>1050</v>
      </c>
      <c r="D1260" s="77">
        <v>178.5</v>
      </c>
      <c r="E1260" s="77">
        <v>24</v>
      </c>
      <c r="F1260" s="78">
        <v>202.5</v>
      </c>
      <c r="G1260" s="78">
        <v>202.5</v>
      </c>
      <c r="H1260" s="79">
        <v>41905</v>
      </c>
      <c r="I1260" s="80">
        <v>0</v>
      </c>
      <c r="J1260" s="55">
        <v>5.04</v>
      </c>
      <c r="K1260" s="78"/>
      <c r="L1260" s="78"/>
      <c r="M1260" s="105"/>
      <c r="N1260" s="126">
        <v>5.04</v>
      </c>
      <c r="O1260" s="126">
        <f>SUM(N1260/3.4528)</f>
        <v>1.4596848934198332</v>
      </c>
      <c r="P1260" s="31"/>
      <c r="Q1260" s="31"/>
    </row>
    <row r="1261" spans="2:17" ht="12">
      <c r="B1261" s="75" t="s">
        <v>608</v>
      </c>
      <c r="C1261" s="76">
        <v>840</v>
      </c>
      <c r="D1261" s="77">
        <v>142.8</v>
      </c>
      <c r="E1261" s="77">
        <v>24</v>
      </c>
      <c r="F1261" s="78">
        <v>370.8</v>
      </c>
      <c r="G1261" s="78">
        <v>370.8</v>
      </c>
      <c r="H1261" s="79">
        <v>41772</v>
      </c>
      <c r="I1261" s="80">
        <v>0</v>
      </c>
      <c r="J1261" s="78"/>
      <c r="K1261" s="78"/>
      <c r="L1261" s="78"/>
      <c r="M1261" s="105"/>
      <c r="N1261" s="81">
        <v>0</v>
      </c>
      <c r="O1261" s="81">
        <f>SUM(N1261/3.4528)</f>
        <v>0</v>
      </c>
      <c r="P1261" s="31"/>
      <c r="Q1261" s="31"/>
    </row>
    <row r="1262" spans="1:15" s="141" customFormat="1" ht="12">
      <c r="A1262" s="140"/>
      <c r="B1262" s="82" t="s">
        <v>607</v>
      </c>
      <c r="C1262" s="83">
        <v>1200</v>
      </c>
      <c r="D1262" s="84">
        <v>204</v>
      </c>
      <c r="E1262" s="84"/>
      <c r="F1262" s="85"/>
      <c r="G1262" s="85"/>
      <c r="H1262" s="86"/>
      <c r="I1262" s="87"/>
      <c r="J1262" s="85"/>
      <c r="K1262" s="85"/>
      <c r="L1262" s="85"/>
      <c r="M1262" s="113"/>
      <c r="N1262" s="88"/>
      <c r="O1262" s="169"/>
    </row>
    <row r="1264" spans="14:17" ht="12">
      <c r="N1264" s="11">
        <f>SUM(N7:N1262)</f>
        <v>18553.689999999984</v>
      </c>
      <c r="O1264" s="11">
        <f>SUM(O7:O1262)</f>
        <v>5320.568215732804</v>
      </c>
      <c r="Q1264" s="171">
        <f>SUM(N1264/3.4528)</f>
        <v>5373.520041705278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9"/>
  <sheetViews>
    <sheetView tabSelected="1" zoomScalePageLayoutView="0" workbookViewId="0" topLeftCell="A1">
      <pane ySplit="1335" topLeftCell="A394" activePane="bottomLeft" state="split"/>
      <selection pane="topLeft" activeCell="B3" sqref="B3"/>
      <selection pane="bottomLeft" activeCell="S409" sqref="S409"/>
    </sheetView>
  </sheetViews>
  <sheetFormatPr defaultColWidth="9.140625" defaultRowHeight="15"/>
  <cols>
    <col min="1" max="1" width="3.421875" style="209" customWidth="1"/>
    <col min="2" max="2" width="9.140625" style="210" customWidth="1"/>
    <col min="3" max="3" width="12.00390625" style="210" customWidth="1"/>
    <col min="4" max="4" width="10.7109375" style="210" customWidth="1"/>
    <col min="5" max="5" width="10.140625" style="210" customWidth="1"/>
    <col min="6" max="6" width="12.8515625" style="210" customWidth="1"/>
    <col min="7" max="7" width="10.140625" style="210" customWidth="1"/>
    <col min="8" max="8" width="9.7109375" style="210" customWidth="1"/>
    <col min="9" max="10" width="11.28125" style="210" customWidth="1"/>
    <col min="11" max="11" width="11.00390625" style="210" customWidth="1"/>
    <col min="12" max="12" width="9.28125" style="210" customWidth="1"/>
    <col min="13" max="13" width="9.8515625" style="210" customWidth="1"/>
    <col min="14" max="14" width="11.8515625" style="232" customWidth="1"/>
    <col min="15" max="15" width="9.140625" style="209" customWidth="1"/>
    <col min="16" max="16384" width="9.140625" style="210" customWidth="1"/>
  </cols>
  <sheetData>
    <row r="1" spans="1:15" s="3" customFormat="1" ht="15" customHeight="1">
      <c r="A1" s="253" t="s">
        <v>974</v>
      </c>
      <c r="B1" s="254"/>
      <c r="C1" s="178" t="s">
        <v>1</v>
      </c>
      <c r="D1" s="179"/>
      <c r="E1" s="7" t="s">
        <v>975</v>
      </c>
      <c r="F1" s="8" t="s">
        <v>976</v>
      </c>
      <c r="G1" s="9" t="s">
        <v>988</v>
      </c>
      <c r="H1" s="9"/>
      <c r="I1" s="10"/>
      <c r="J1" s="10"/>
      <c r="K1" s="11"/>
      <c r="L1" s="12"/>
      <c r="M1" s="13" t="s">
        <v>5</v>
      </c>
      <c r="N1" s="11"/>
      <c r="O1" s="11"/>
    </row>
    <row r="2" spans="2:15" s="3" customFormat="1" ht="12">
      <c r="B2" s="221" t="s">
        <v>977</v>
      </c>
      <c r="C2" s="180" t="s">
        <v>978</v>
      </c>
      <c r="D2" s="6"/>
      <c r="E2" s="7"/>
      <c r="F2" s="7" t="s">
        <v>979</v>
      </c>
      <c r="G2" s="9"/>
      <c r="H2" s="16"/>
      <c r="I2" s="16"/>
      <c r="J2" s="16"/>
      <c r="K2" s="181"/>
      <c r="L2" s="182" t="s">
        <v>7</v>
      </c>
      <c r="M2" s="13" t="s">
        <v>8</v>
      </c>
      <c r="N2" s="11"/>
      <c r="O2" s="11"/>
    </row>
    <row r="3" spans="2:15" s="3" customFormat="1" ht="12">
      <c r="B3" s="251">
        <v>42155</v>
      </c>
      <c r="C3" s="225"/>
      <c r="D3" s="70"/>
      <c r="E3" s="71"/>
      <c r="F3" s="71"/>
      <c r="G3" s="11"/>
      <c r="H3" s="181"/>
      <c r="I3" s="181"/>
      <c r="J3" s="181"/>
      <c r="K3" s="181"/>
      <c r="L3" s="14"/>
      <c r="M3" s="14"/>
      <c r="N3" s="11"/>
      <c r="O3" s="11"/>
    </row>
    <row r="4" spans="1:14" s="3" customFormat="1" ht="12">
      <c r="A4" s="18"/>
      <c r="B4" s="23" t="s">
        <v>980</v>
      </c>
      <c r="C4" s="23" t="s">
        <v>9</v>
      </c>
      <c r="D4" s="26" t="s">
        <v>981</v>
      </c>
      <c r="E4" s="24" t="s">
        <v>10</v>
      </c>
      <c r="F4" s="25" t="s">
        <v>11</v>
      </c>
      <c r="G4" s="26" t="s">
        <v>12</v>
      </c>
      <c r="H4" s="23" t="s">
        <v>13</v>
      </c>
      <c r="I4" s="26" t="s">
        <v>982</v>
      </c>
      <c r="J4" s="223" t="s">
        <v>987</v>
      </c>
      <c r="K4" s="183" t="s">
        <v>983</v>
      </c>
      <c r="L4" s="226" t="s">
        <v>984</v>
      </c>
      <c r="M4" s="227" t="s">
        <v>14</v>
      </c>
      <c r="N4" s="177" t="s">
        <v>971</v>
      </c>
    </row>
    <row r="5" spans="1:17" s="3" customFormat="1" ht="12">
      <c r="A5" s="18"/>
      <c r="B5" s="184" t="s">
        <v>908</v>
      </c>
      <c r="C5" s="27">
        <v>660</v>
      </c>
      <c r="D5" s="28">
        <f>SUM(C5*0.055)</f>
        <v>36.3</v>
      </c>
      <c r="E5" s="28">
        <v>7</v>
      </c>
      <c r="F5" s="29">
        <f>SUM(D5:E5)</f>
        <v>43.3</v>
      </c>
      <c r="G5" s="29"/>
      <c r="H5" s="30"/>
      <c r="I5" s="186">
        <f>SUM(F5-G5)</f>
        <v>43.3</v>
      </c>
      <c r="J5" s="29"/>
      <c r="K5" s="78">
        <v>24.29</v>
      </c>
      <c r="L5" s="78">
        <v>0.69</v>
      </c>
      <c r="M5" s="187"/>
      <c r="N5" s="187">
        <f>SUM(F5+J5+K5+L5+M5-G5-G6+J6+K6+L6+M6)</f>
        <v>43.300000000000004</v>
      </c>
      <c r="O5" s="31"/>
      <c r="P5" s="31"/>
      <c r="Q5" s="31"/>
    </row>
    <row r="6" spans="1:17" s="3" customFormat="1" ht="12">
      <c r="A6" s="18"/>
      <c r="B6" s="188" t="s">
        <v>908</v>
      </c>
      <c r="C6" s="37"/>
      <c r="D6" s="38"/>
      <c r="E6" s="38"/>
      <c r="F6" s="39"/>
      <c r="G6" s="39"/>
      <c r="H6" s="86">
        <v>42034</v>
      </c>
      <c r="I6" s="189"/>
      <c r="J6" s="39"/>
      <c r="K6" s="85">
        <v>-24.29</v>
      </c>
      <c r="L6" s="85">
        <v>-0.69</v>
      </c>
      <c r="M6" s="190"/>
      <c r="N6" s="190"/>
      <c r="O6" s="31"/>
      <c r="P6" s="31"/>
      <c r="Q6" s="31"/>
    </row>
    <row r="7" spans="1:17" s="3" customFormat="1" ht="12">
      <c r="A7" s="18"/>
      <c r="B7" s="102" t="s">
        <v>403</v>
      </c>
      <c r="C7" s="103">
        <v>635</v>
      </c>
      <c r="D7" s="97">
        <f>(SUM(C7:C8))*0.055</f>
        <v>72.435</v>
      </c>
      <c r="E7" s="77">
        <v>7</v>
      </c>
      <c r="F7" s="101">
        <f>SUM(D7:E8)</f>
        <v>79.435</v>
      </c>
      <c r="G7" s="101">
        <v>79.44</v>
      </c>
      <c r="H7" s="111">
        <v>42137</v>
      </c>
      <c r="I7" s="101">
        <f>SUM(F7-G7)</f>
        <v>-0.0049999999999954525</v>
      </c>
      <c r="J7" s="101"/>
      <c r="K7" s="148"/>
      <c r="L7" s="148"/>
      <c r="M7" s="148"/>
      <c r="N7" s="81">
        <f>SUM(F7+J7+K7+L7+M7-G7-G8+J8+K8+L8+M8)</f>
        <v>-0.0049999999999954525</v>
      </c>
      <c r="O7" s="31"/>
      <c r="P7" s="31"/>
      <c r="Q7" s="31"/>
    </row>
    <row r="8" spans="1:17" s="3" customFormat="1" ht="12">
      <c r="A8" s="18"/>
      <c r="B8" s="102" t="s">
        <v>404</v>
      </c>
      <c r="C8" s="103">
        <v>682</v>
      </c>
      <c r="D8" s="97"/>
      <c r="E8" s="97"/>
      <c r="F8" s="101"/>
      <c r="G8" s="101"/>
      <c r="H8" s="242"/>
      <c r="I8" s="101"/>
      <c r="J8" s="101"/>
      <c r="K8" s="101"/>
      <c r="L8" s="101"/>
      <c r="M8" s="101"/>
      <c r="N8" s="119"/>
      <c r="O8" s="31"/>
      <c r="P8" s="31"/>
      <c r="Q8" s="31"/>
    </row>
    <row r="9" spans="1:17" s="3" customFormat="1" ht="12">
      <c r="A9" s="219"/>
      <c r="B9" s="54" t="s">
        <v>939</v>
      </c>
      <c r="C9" s="51">
        <v>605</v>
      </c>
      <c r="D9" s="52">
        <f>SUM(C9*0.055)</f>
        <v>33.275</v>
      </c>
      <c r="E9" s="28">
        <v>7</v>
      </c>
      <c r="F9" s="50">
        <f>SUM(D9:E9)</f>
        <v>40.275</v>
      </c>
      <c r="G9" s="50"/>
      <c r="H9" s="53"/>
      <c r="I9" s="193">
        <f>SUM(F9-G9)</f>
        <v>40.275</v>
      </c>
      <c r="J9" s="50"/>
      <c r="K9" s="50"/>
      <c r="L9" s="33">
        <v>0.11</v>
      </c>
      <c r="M9" s="50"/>
      <c r="N9" s="231">
        <f>SUM(I9:M9)</f>
        <v>40.385</v>
      </c>
      <c r="O9" s="31"/>
      <c r="P9" s="31"/>
      <c r="Q9" s="31"/>
    </row>
    <row r="10" spans="1:17" s="3" customFormat="1" ht="12">
      <c r="A10" s="18"/>
      <c r="B10" s="191" t="s">
        <v>348</v>
      </c>
      <c r="C10" s="42">
        <v>670</v>
      </c>
      <c r="D10" s="52">
        <f>SUM(C10*0.055)</f>
        <v>36.85</v>
      </c>
      <c r="E10" s="28">
        <v>7</v>
      </c>
      <c r="F10" s="35">
        <f>SUM(D10:E10)</f>
        <v>43.85</v>
      </c>
      <c r="G10" s="35"/>
      <c r="H10" s="44"/>
      <c r="I10" s="196">
        <f>SUM(F10-G10)</f>
        <v>43.85</v>
      </c>
      <c r="J10" s="35"/>
      <c r="K10" s="35"/>
      <c r="L10" s="35"/>
      <c r="M10" s="35"/>
      <c r="N10" s="231">
        <f>SUM(I10:M10)</f>
        <v>43.85</v>
      </c>
      <c r="O10" s="31"/>
      <c r="P10" s="31"/>
      <c r="Q10" s="31"/>
    </row>
    <row r="11" spans="1:17" s="3" customFormat="1" ht="12">
      <c r="A11" s="18"/>
      <c r="B11" s="91" t="s">
        <v>369</v>
      </c>
      <c r="C11" s="92">
        <v>606</v>
      </c>
      <c r="D11" s="93">
        <f>SUM(C11*0.055)</f>
        <v>33.33</v>
      </c>
      <c r="E11" s="77">
        <v>7</v>
      </c>
      <c r="F11" s="94">
        <f>SUM(D11:E11)</f>
        <v>40.33</v>
      </c>
      <c r="G11" s="94">
        <v>40.33</v>
      </c>
      <c r="H11" s="95">
        <v>42135</v>
      </c>
      <c r="I11" s="96">
        <f>SUM(F11-G11)</f>
        <v>0</v>
      </c>
      <c r="J11" s="94"/>
      <c r="K11" s="94"/>
      <c r="L11" s="94"/>
      <c r="M11" s="93"/>
      <c r="N11" s="90">
        <f>SUM(I11:M11)</f>
        <v>0</v>
      </c>
      <c r="O11" s="31"/>
      <c r="P11" s="31"/>
      <c r="Q11" s="31"/>
    </row>
    <row r="12" spans="1:17" s="3" customFormat="1" ht="12">
      <c r="A12" s="219"/>
      <c r="B12" s="184" t="s">
        <v>342</v>
      </c>
      <c r="C12" s="27">
        <v>730</v>
      </c>
      <c r="D12" s="43">
        <f>(SUM(C12:C13))*0.055</f>
        <v>74.25</v>
      </c>
      <c r="E12" s="28">
        <v>7</v>
      </c>
      <c r="F12" s="29">
        <f>SUM(D12:E13)</f>
        <v>81.25</v>
      </c>
      <c r="G12" s="29"/>
      <c r="H12" s="34"/>
      <c r="I12" s="29">
        <f>SUM(F12-G12)</f>
        <v>81.25</v>
      </c>
      <c r="J12" s="29"/>
      <c r="K12" s="29"/>
      <c r="L12" s="29"/>
      <c r="M12" s="29"/>
      <c r="N12" s="229">
        <f>SUM(F12+J12+K12+L12+M12-G12-G13+J13+K13+L13+M13)</f>
        <v>81.25</v>
      </c>
      <c r="O12" s="31"/>
      <c r="P12" s="31"/>
      <c r="Q12" s="31"/>
    </row>
    <row r="13" spans="1:17" s="3" customFormat="1" ht="12">
      <c r="A13" s="18"/>
      <c r="B13" s="191" t="s">
        <v>341</v>
      </c>
      <c r="C13" s="42">
        <v>620</v>
      </c>
      <c r="D13" s="43"/>
      <c r="E13" s="43"/>
      <c r="F13" s="35"/>
      <c r="G13" s="35"/>
      <c r="H13" s="63"/>
      <c r="I13" s="35"/>
      <c r="J13" s="35"/>
      <c r="K13" s="35"/>
      <c r="L13" s="35"/>
      <c r="M13" s="35"/>
      <c r="N13" s="228"/>
      <c r="O13" s="31"/>
      <c r="P13" s="31"/>
      <c r="Q13" s="31"/>
    </row>
    <row r="14" spans="1:17" s="3" customFormat="1" ht="12">
      <c r="A14" s="18"/>
      <c r="B14" s="75" t="s">
        <v>226</v>
      </c>
      <c r="C14" s="76">
        <v>680</v>
      </c>
      <c r="D14" s="77">
        <f>SUM(C14*0.055)</f>
        <v>37.4</v>
      </c>
      <c r="E14" s="77">
        <v>7</v>
      </c>
      <c r="F14" s="78">
        <f>SUM(D14:E14)</f>
        <v>44.4</v>
      </c>
      <c r="G14" s="78">
        <v>44.33</v>
      </c>
      <c r="H14" s="79">
        <v>42114</v>
      </c>
      <c r="I14" s="80">
        <f>SUM(F14-G14)</f>
        <v>0.07000000000000028</v>
      </c>
      <c r="J14" s="78"/>
      <c r="K14" s="78">
        <v>-0.07</v>
      </c>
      <c r="L14" s="78"/>
      <c r="M14" s="105"/>
      <c r="N14" s="105">
        <v>0</v>
      </c>
      <c r="O14" s="31"/>
      <c r="P14" s="31"/>
      <c r="Q14" s="31"/>
    </row>
    <row r="15" spans="1:17" s="3" customFormat="1" ht="12">
      <c r="A15" s="18"/>
      <c r="B15" s="102" t="s">
        <v>226</v>
      </c>
      <c r="C15" s="103"/>
      <c r="D15" s="97"/>
      <c r="E15" s="97"/>
      <c r="F15" s="101"/>
      <c r="G15" s="101"/>
      <c r="H15" s="104" t="s">
        <v>66</v>
      </c>
      <c r="I15" s="100">
        <v>-0.07</v>
      </c>
      <c r="J15" s="101"/>
      <c r="K15" s="101">
        <v>0.07</v>
      </c>
      <c r="L15" s="101"/>
      <c r="M15" s="117"/>
      <c r="N15" s="117"/>
      <c r="O15" s="31"/>
      <c r="P15" s="31"/>
      <c r="Q15" s="31"/>
    </row>
    <row r="16" spans="1:17" s="3" customFormat="1" ht="12">
      <c r="A16" s="219"/>
      <c r="B16" s="75" t="s">
        <v>140</v>
      </c>
      <c r="C16" s="76">
        <v>635</v>
      </c>
      <c r="D16" s="77">
        <f>SUM(C16*0.055)</f>
        <v>34.925</v>
      </c>
      <c r="E16" s="77">
        <v>7</v>
      </c>
      <c r="F16" s="78">
        <f>SUM(D16:E16)</f>
        <v>41.925</v>
      </c>
      <c r="G16" s="78">
        <v>39.35</v>
      </c>
      <c r="H16" s="79">
        <v>42128</v>
      </c>
      <c r="I16" s="80">
        <f>SUM(F16-G16)</f>
        <v>2.5749999999999957</v>
      </c>
      <c r="J16" s="78"/>
      <c r="K16" s="78">
        <v>-2.58</v>
      </c>
      <c r="L16" s="78"/>
      <c r="M16" s="105"/>
      <c r="N16" s="105">
        <v>0</v>
      </c>
      <c r="O16" s="31"/>
      <c r="P16" s="31"/>
      <c r="Q16" s="31"/>
    </row>
    <row r="17" spans="1:17" s="3" customFormat="1" ht="12">
      <c r="A17" s="219"/>
      <c r="B17" s="82" t="s">
        <v>140</v>
      </c>
      <c r="C17" s="83"/>
      <c r="D17" s="84"/>
      <c r="E17" s="84"/>
      <c r="F17" s="85"/>
      <c r="G17" s="85"/>
      <c r="H17" s="86" t="s">
        <v>66</v>
      </c>
      <c r="I17" s="87">
        <v>-2.58</v>
      </c>
      <c r="J17" s="85"/>
      <c r="K17" s="85">
        <v>2.58</v>
      </c>
      <c r="L17" s="85"/>
      <c r="M17" s="113"/>
      <c r="N17" s="113"/>
      <c r="O17" s="31"/>
      <c r="P17" s="31"/>
      <c r="Q17" s="31"/>
    </row>
    <row r="18" spans="1:17" s="3" customFormat="1" ht="12">
      <c r="A18" s="18"/>
      <c r="B18" s="41" t="s">
        <v>840</v>
      </c>
      <c r="C18" s="42">
        <v>620</v>
      </c>
      <c r="D18" s="43">
        <f>(SUM(C18:C19))*0.055</f>
        <v>68.2</v>
      </c>
      <c r="E18" s="43">
        <v>7</v>
      </c>
      <c r="F18" s="35">
        <f>SUM(D18:E19)</f>
        <v>75.2</v>
      </c>
      <c r="G18" s="35"/>
      <c r="H18" s="63"/>
      <c r="I18" s="35">
        <f>SUM(F18-G18)</f>
        <v>75.2</v>
      </c>
      <c r="J18" s="35"/>
      <c r="K18" s="35"/>
      <c r="L18" s="45">
        <v>0.76</v>
      </c>
      <c r="M18" s="192"/>
      <c r="N18" s="192">
        <f>SUM(F18+J18+K18+L18+M18-G18-G19+J19+K19+L19+M19)</f>
        <v>75.96000000000001</v>
      </c>
      <c r="O18" s="31"/>
      <c r="P18" s="31"/>
      <c r="Q18" s="31"/>
    </row>
    <row r="19" spans="1:17" s="3" customFormat="1" ht="12">
      <c r="A19" s="18"/>
      <c r="B19" s="46" t="s">
        <v>839</v>
      </c>
      <c r="C19" s="37">
        <v>620</v>
      </c>
      <c r="D19" s="38"/>
      <c r="E19" s="38"/>
      <c r="F19" s="39"/>
      <c r="G19" s="39"/>
      <c r="H19" s="200"/>
      <c r="I19" s="39"/>
      <c r="J19" s="39"/>
      <c r="K19" s="39"/>
      <c r="L19" s="47"/>
      <c r="M19" s="190"/>
      <c r="N19" s="190"/>
      <c r="O19" s="31"/>
      <c r="P19" s="31"/>
      <c r="Q19" s="31"/>
    </row>
    <row r="20" spans="1:17" s="3" customFormat="1" ht="12">
      <c r="A20" s="18"/>
      <c r="B20" s="32" t="s">
        <v>315</v>
      </c>
      <c r="C20" s="27">
        <v>620</v>
      </c>
      <c r="D20" s="52">
        <f>SUM(C20*0.055)</f>
        <v>34.1</v>
      </c>
      <c r="E20" s="52">
        <v>7</v>
      </c>
      <c r="F20" s="29">
        <f>SUM(D20:E20)</f>
        <v>41.1</v>
      </c>
      <c r="G20" s="29"/>
      <c r="H20" s="30"/>
      <c r="I20" s="186">
        <f>SUM(F20-G20)</f>
        <v>41.1</v>
      </c>
      <c r="J20" s="29"/>
      <c r="K20" s="29"/>
      <c r="L20" s="55">
        <v>0.84</v>
      </c>
      <c r="M20" s="187"/>
      <c r="N20" s="231">
        <f>SUM(I20:M20)</f>
        <v>41.940000000000005</v>
      </c>
      <c r="O20" s="31"/>
      <c r="P20" s="31"/>
      <c r="Q20" s="31"/>
    </row>
    <row r="21" spans="1:17" s="3" customFormat="1" ht="12" customHeight="1">
      <c r="A21" s="219"/>
      <c r="B21" s="54" t="s">
        <v>947</v>
      </c>
      <c r="C21" s="51">
        <v>620</v>
      </c>
      <c r="D21" s="52">
        <f>SUM(C21*0.055)</f>
        <v>34.1</v>
      </c>
      <c r="E21" s="52">
        <v>7</v>
      </c>
      <c r="F21" s="50">
        <f>SUM(D21:E21)</f>
        <v>41.1</v>
      </c>
      <c r="G21" s="50"/>
      <c r="H21" s="53"/>
      <c r="I21" s="193">
        <f>SUM(F21-G21)</f>
        <v>41.1</v>
      </c>
      <c r="J21" s="50"/>
      <c r="K21" s="50"/>
      <c r="L21" s="55">
        <v>0.84</v>
      </c>
      <c r="M21" s="194"/>
      <c r="N21" s="231">
        <f>SUM(I21:M21)</f>
        <v>41.940000000000005</v>
      </c>
      <c r="O21" s="31"/>
      <c r="P21" s="31"/>
      <c r="Q21" s="31"/>
    </row>
    <row r="22" spans="1:17" s="3" customFormat="1" ht="12">
      <c r="A22" s="18"/>
      <c r="B22" s="75" t="s">
        <v>633</v>
      </c>
      <c r="C22" s="76">
        <v>887</v>
      </c>
      <c r="D22" s="93">
        <f>SUM(C22*0.055)</f>
        <v>48.785000000000004</v>
      </c>
      <c r="E22" s="77">
        <v>7</v>
      </c>
      <c r="F22" s="78">
        <f>SUM(D22:E22)</f>
        <v>55.785000000000004</v>
      </c>
      <c r="G22" s="78">
        <v>55.79</v>
      </c>
      <c r="H22" s="89">
        <v>42120</v>
      </c>
      <c r="I22" s="80">
        <v>0</v>
      </c>
      <c r="J22" s="78"/>
      <c r="K22" s="78"/>
      <c r="L22" s="78"/>
      <c r="M22" s="105"/>
      <c r="N22" s="90">
        <f>SUM(I22:M22)</f>
        <v>0</v>
      </c>
      <c r="O22" s="31"/>
      <c r="P22" s="31"/>
      <c r="Q22" s="31"/>
    </row>
    <row r="23" spans="1:17" s="3" customFormat="1" ht="12" customHeight="1">
      <c r="A23" s="18"/>
      <c r="B23" s="184" t="s">
        <v>499</v>
      </c>
      <c r="C23" s="27">
        <v>778</v>
      </c>
      <c r="D23" s="28">
        <f>(SUM(C23:C24))*0.055+7</f>
        <v>49.79</v>
      </c>
      <c r="E23" s="28"/>
      <c r="F23" s="29">
        <f>SUM(D23:E23)</f>
        <v>49.79</v>
      </c>
      <c r="G23" s="29"/>
      <c r="H23" s="34"/>
      <c r="I23" s="186">
        <f>SUM(F23-G23)</f>
        <v>49.79</v>
      </c>
      <c r="J23" s="29"/>
      <c r="K23" s="78">
        <v>93.41</v>
      </c>
      <c r="L23" s="78">
        <v>5.04</v>
      </c>
      <c r="M23" s="187"/>
      <c r="N23" s="187">
        <f>SUM(F23+J23+K23+L23+M23-G23-G24+J24+K24+L24+M24)</f>
        <v>49.789999999999985</v>
      </c>
      <c r="O23" s="31"/>
      <c r="P23" s="31"/>
      <c r="Q23" s="31"/>
    </row>
    <row r="24" spans="1:17" s="3" customFormat="1" ht="12" customHeight="1">
      <c r="A24" s="18"/>
      <c r="B24" s="188" t="s">
        <v>499</v>
      </c>
      <c r="C24" s="202"/>
      <c r="D24" s="38"/>
      <c r="E24" s="38"/>
      <c r="F24" s="39"/>
      <c r="G24" s="39"/>
      <c r="H24" s="98">
        <v>42148</v>
      </c>
      <c r="I24" s="189"/>
      <c r="J24" s="39"/>
      <c r="K24" s="85">
        <v>-93.41</v>
      </c>
      <c r="L24" s="85">
        <v>-5.04</v>
      </c>
      <c r="M24" s="190"/>
      <c r="N24" s="190"/>
      <c r="O24" s="31"/>
      <c r="P24" s="31"/>
      <c r="Q24" s="31"/>
    </row>
    <row r="25" spans="1:17" s="3" customFormat="1" ht="12">
      <c r="A25" s="18"/>
      <c r="B25" s="75" t="s">
        <v>755</v>
      </c>
      <c r="C25" s="76">
        <v>751</v>
      </c>
      <c r="D25" s="97">
        <f>(SUM(C25:C26))*0.055</f>
        <v>79.915</v>
      </c>
      <c r="E25" s="77">
        <v>7</v>
      </c>
      <c r="F25" s="78">
        <f>SUM(D25:E26)</f>
        <v>86.915</v>
      </c>
      <c r="G25" s="78">
        <v>86.92</v>
      </c>
      <c r="H25" s="89">
        <v>42091</v>
      </c>
      <c r="I25" s="101">
        <v>0</v>
      </c>
      <c r="J25" s="101"/>
      <c r="K25" s="101"/>
      <c r="L25" s="101"/>
      <c r="M25" s="101"/>
      <c r="N25" s="81">
        <v>0</v>
      </c>
      <c r="O25" s="31"/>
      <c r="P25" s="31"/>
      <c r="Q25" s="31"/>
    </row>
    <row r="26" spans="1:17" s="3" customFormat="1" ht="12">
      <c r="A26" s="18"/>
      <c r="B26" s="82" t="s">
        <v>756</v>
      </c>
      <c r="C26" s="83">
        <v>702</v>
      </c>
      <c r="D26" s="84"/>
      <c r="E26" s="84"/>
      <c r="F26" s="85"/>
      <c r="G26" s="85"/>
      <c r="H26" s="98"/>
      <c r="I26" s="85"/>
      <c r="J26" s="85"/>
      <c r="K26" s="85"/>
      <c r="L26" s="85"/>
      <c r="M26" s="85"/>
      <c r="N26" s="88"/>
      <c r="O26" s="31"/>
      <c r="P26" s="31"/>
      <c r="Q26" s="31"/>
    </row>
    <row r="27" spans="1:17" s="3" customFormat="1" ht="12">
      <c r="A27" s="18"/>
      <c r="B27" s="41" t="s">
        <v>526</v>
      </c>
      <c r="C27" s="42">
        <v>630</v>
      </c>
      <c r="D27" s="52">
        <f aca="true" t="shared" si="0" ref="D27:D36">SUM(C27*0.055)</f>
        <v>34.65</v>
      </c>
      <c r="E27" s="38">
        <v>7</v>
      </c>
      <c r="F27" s="35">
        <f aca="true" t="shared" si="1" ref="F27:F36">SUM(D27:E27)</f>
        <v>41.65</v>
      </c>
      <c r="G27" s="35"/>
      <c r="H27" s="44"/>
      <c r="I27" s="186">
        <f aca="true" t="shared" si="2" ref="I27:I38">SUM(F27-G27)</f>
        <v>41.65</v>
      </c>
      <c r="J27" s="29"/>
      <c r="K27" s="55">
        <v>1.48</v>
      </c>
      <c r="L27" s="29"/>
      <c r="M27" s="187"/>
      <c r="N27" s="231">
        <f aca="true" t="shared" si="3" ref="N27:N33">SUM(I27:M27)</f>
        <v>43.129999999999995</v>
      </c>
      <c r="O27" s="31"/>
      <c r="P27" s="31"/>
      <c r="Q27" s="31"/>
    </row>
    <row r="28" spans="1:17" s="3" customFormat="1" ht="12">
      <c r="A28" s="18"/>
      <c r="B28" s="54" t="s">
        <v>896</v>
      </c>
      <c r="C28" s="51">
        <v>600</v>
      </c>
      <c r="D28" s="52">
        <f t="shared" si="0"/>
        <v>33</v>
      </c>
      <c r="E28" s="52">
        <v>7</v>
      </c>
      <c r="F28" s="50">
        <f t="shared" si="1"/>
        <v>40</v>
      </c>
      <c r="G28" s="50"/>
      <c r="H28" s="53"/>
      <c r="I28" s="193">
        <f t="shared" si="2"/>
        <v>40</v>
      </c>
      <c r="J28" s="50"/>
      <c r="K28" s="33">
        <v>36.49</v>
      </c>
      <c r="L28" s="33">
        <v>1.14</v>
      </c>
      <c r="M28" s="50"/>
      <c r="N28" s="231">
        <f t="shared" si="3"/>
        <v>77.63000000000001</v>
      </c>
      <c r="O28" s="31"/>
      <c r="P28" s="31"/>
      <c r="Q28" s="31"/>
    </row>
    <row r="29" spans="1:17" s="3" customFormat="1" ht="12">
      <c r="A29" s="18"/>
      <c r="B29" s="198" t="s">
        <v>671</v>
      </c>
      <c r="C29" s="51">
        <v>610</v>
      </c>
      <c r="D29" s="52">
        <f t="shared" si="0"/>
        <v>33.55</v>
      </c>
      <c r="E29" s="52">
        <v>7</v>
      </c>
      <c r="F29" s="50">
        <f t="shared" si="1"/>
        <v>40.55</v>
      </c>
      <c r="G29" s="50"/>
      <c r="H29" s="53"/>
      <c r="I29" s="193">
        <f t="shared" si="2"/>
        <v>40.55</v>
      </c>
      <c r="J29" s="50"/>
      <c r="K29" s="50"/>
      <c r="L29" s="50"/>
      <c r="M29" s="194"/>
      <c r="N29" s="231">
        <f t="shared" si="3"/>
        <v>40.55</v>
      </c>
      <c r="O29" s="31"/>
      <c r="P29" s="31"/>
      <c r="Q29" s="31"/>
    </row>
    <row r="30" spans="1:17" s="3" customFormat="1" ht="12">
      <c r="A30" s="18"/>
      <c r="B30" s="191" t="s">
        <v>603</v>
      </c>
      <c r="C30" s="42">
        <v>620</v>
      </c>
      <c r="D30" s="52">
        <f t="shared" si="0"/>
        <v>34.1</v>
      </c>
      <c r="E30" s="52">
        <v>7</v>
      </c>
      <c r="F30" s="35">
        <f t="shared" si="1"/>
        <v>41.1</v>
      </c>
      <c r="G30" s="35"/>
      <c r="H30" s="63"/>
      <c r="I30" s="196">
        <f t="shared" si="2"/>
        <v>41.1</v>
      </c>
      <c r="J30" s="35"/>
      <c r="K30" s="35"/>
      <c r="L30" s="35"/>
      <c r="M30" s="192"/>
      <c r="N30" s="231">
        <f t="shared" si="3"/>
        <v>41.1</v>
      </c>
      <c r="O30" s="31"/>
      <c r="P30" s="31"/>
      <c r="Q30" s="31"/>
    </row>
    <row r="31" spans="1:17" s="3" customFormat="1" ht="12">
      <c r="A31" s="18"/>
      <c r="B31" s="198" t="s">
        <v>445</v>
      </c>
      <c r="C31" s="51">
        <v>620</v>
      </c>
      <c r="D31" s="52">
        <f t="shared" si="0"/>
        <v>34.1</v>
      </c>
      <c r="E31" s="52">
        <v>7</v>
      </c>
      <c r="F31" s="50">
        <f t="shared" si="1"/>
        <v>41.1</v>
      </c>
      <c r="G31" s="50"/>
      <c r="H31" s="53"/>
      <c r="I31" s="193">
        <f t="shared" si="2"/>
        <v>41.1</v>
      </c>
      <c r="J31" s="50"/>
      <c r="K31" s="50"/>
      <c r="L31" s="50"/>
      <c r="M31" s="194"/>
      <c r="N31" s="231">
        <f t="shared" si="3"/>
        <v>41.1</v>
      </c>
      <c r="O31" s="31"/>
      <c r="P31" s="31"/>
      <c r="Q31" s="31"/>
    </row>
    <row r="32" spans="1:17" s="3" customFormat="1" ht="12">
      <c r="A32" s="219"/>
      <c r="B32" s="188" t="s">
        <v>25</v>
      </c>
      <c r="C32" s="37">
        <v>610</v>
      </c>
      <c r="D32" s="52">
        <f t="shared" si="0"/>
        <v>33.55</v>
      </c>
      <c r="E32" s="52">
        <v>7</v>
      </c>
      <c r="F32" s="39">
        <f t="shared" si="1"/>
        <v>40.55</v>
      </c>
      <c r="G32" s="39"/>
      <c r="H32" s="48"/>
      <c r="I32" s="189">
        <f t="shared" si="2"/>
        <v>40.55</v>
      </c>
      <c r="J32" s="39"/>
      <c r="K32" s="39"/>
      <c r="L32" s="39"/>
      <c r="M32" s="190"/>
      <c r="N32" s="231">
        <f t="shared" si="3"/>
        <v>40.55</v>
      </c>
      <c r="O32" s="31"/>
      <c r="P32" s="31"/>
      <c r="Q32" s="31"/>
    </row>
    <row r="33" spans="1:17" s="3" customFormat="1" ht="12">
      <c r="A33" s="18"/>
      <c r="B33" s="184" t="s">
        <v>405</v>
      </c>
      <c r="C33" s="27">
        <v>600</v>
      </c>
      <c r="D33" s="28">
        <f t="shared" si="0"/>
        <v>33</v>
      </c>
      <c r="E33" s="28">
        <v>7</v>
      </c>
      <c r="F33" s="29">
        <f t="shared" si="1"/>
        <v>40</v>
      </c>
      <c r="G33" s="29"/>
      <c r="H33" s="34"/>
      <c r="I33" s="186">
        <f t="shared" si="2"/>
        <v>40</v>
      </c>
      <c r="J33" s="29"/>
      <c r="K33" s="29"/>
      <c r="L33" s="29"/>
      <c r="M33" s="187"/>
      <c r="N33" s="229">
        <f t="shared" si="3"/>
        <v>40</v>
      </c>
      <c r="O33" s="31"/>
      <c r="P33" s="31"/>
      <c r="Q33" s="31"/>
    </row>
    <row r="34" spans="1:17" s="3" customFormat="1" ht="12">
      <c r="A34" s="219"/>
      <c r="B34" s="184" t="s">
        <v>61</v>
      </c>
      <c r="C34" s="27">
        <v>747</v>
      </c>
      <c r="D34" s="28">
        <f t="shared" si="0"/>
        <v>41.085</v>
      </c>
      <c r="E34" s="28">
        <v>7</v>
      </c>
      <c r="F34" s="29">
        <f t="shared" si="1"/>
        <v>48.085</v>
      </c>
      <c r="G34" s="29"/>
      <c r="H34" s="30"/>
      <c r="I34" s="186">
        <f t="shared" si="2"/>
        <v>48.085</v>
      </c>
      <c r="J34" s="29"/>
      <c r="K34" s="78">
        <v>43.73</v>
      </c>
      <c r="L34" s="78">
        <v>2.37</v>
      </c>
      <c r="M34" s="205"/>
      <c r="N34" s="187">
        <f>SUM(I34:M35)</f>
        <v>48.08500000000001</v>
      </c>
      <c r="O34" s="31"/>
      <c r="P34" s="31"/>
      <c r="Q34" s="31"/>
    </row>
    <row r="35" spans="1:17" s="3" customFormat="1" ht="12">
      <c r="A35" s="219"/>
      <c r="B35" s="191" t="s">
        <v>61</v>
      </c>
      <c r="C35" s="42"/>
      <c r="D35" s="43"/>
      <c r="E35" s="43"/>
      <c r="F35" s="35"/>
      <c r="G35" s="35"/>
      <c r="H35" s="104">
        <v>42067</v>
      </c>
      <c r="I35" s="189"/>
      <c r="J35" s="39"/>
      <c r="K35" s="85">
        <v>-43.73</v>
      </c>
      <c r="L35" s="85">
        <v>-2.37</v>
      </c>
      <c r="M35" s="206"/>
      <c r="N35" s="190"/>
      <c r="O35" s="31"/>
      <c r="P35" s="31"/>
      <c r="Q35" s="31"/>
    </row>
    <row r="36" spans="1:17" s="3" customFormat="1" ht="12">
      <c r="A36" s="219"/>
      <c r="B36" s="75" t="s">
        <v>655</v>
      </c>
      <c r="C36" s="76">
        <v>640</v>
      </c>
      <c r="D36" s="77">
        <f t="shared" si="0"/>
        <v>35.2</v>
      </c>
      <c r="E36" s="77">
        <v>7</v>
      </c>
      <c r="F36" s="78">
        <f t="shared" si="1"/>
        <v>42.2</v>
      </c>
      <c r="G36" s="78">
        <v>42.2</v>
      </c>
      <c r="H36" s="79">
        <v>42110</v>
      </c>
      <c r="I36" s="80">
        <f t="shared" si="2"/>
        <v>0</v>
      </c>
      <c r="J36" s="78"/>
      <c r="K36" s="78">
        <v>0.98</v>
      </c>
      <c r="L36" s="78"/>
      <c r="M36" s="105"/>
      <c r="N36" s="119">
        <f>SUM(I36:M37)</f>
        <v>0</v>
      </c>
      <c r="O36" s="31"/>
      <c r="P36" s="31"/>
      <c r="Q36" s="31"/>
    </row>
    <row r="37" spans="1:17" s="3" customFormat="1" ht="12">
      <c r="A37" s="219"/>
      <c r="B37" s="82" t="s">
        <v>655</v>
      </c>
      <c r="C37" s="83"/>
      <c r="D37" s="84"/>
      <c r="E37" s="84"/>
      <c r="F37" s="85"/>
      <c r="G37" s="85"/>
      <c r="H37" s="86">
        <v>42110</v>
      </c>
      <c r="I37" s="87"/>
      <c r="J37" s="85"/>
      <c r="K37" s="85">
        <v>-0.98</v>
      </c>
      <c r="L37" s="85"/>
      <c r="M37" s="113"/>
      <c r="N37" s="119"/>
      <c r="O37" s="31"/>
      <c r="P37" s="31"/>
      <c r="Q37" s="31"/>
    </row>
    <row r="38" spans="1:17" s="3" customFormat="1" ht="12">
      <c r="A38" s="18"/>
      <c r="B38" s="102" t="s">
        <v>134</v>
      </c>
      <c r="C38" s="103">
        <v>600</v>
      </c>
      <c r="D38" s="97">
        <f>(SUM(C38:C39))*0.055</f>
        <v>66</v>
      </c>
      <c r="E38" s="97">
        <v>7</v>
      </c>
      <c r="F38" s="101">
        <f>SUM(D38:E39)</f>
        <v>73</v>
      </c>
      <c r="G38" s="101">
        <v>72.8</v>
      </c>
      <c r="H38" s="111">
        <v>42104</v>
      </c>
      <c r="I38" s="78">
        <f t="shared" si="2"/>
        <v>0.20000000000000284</v>
      </c>
      <c r="J38" s="78"/>
      <c r="K38" s="78">
        <v>-0.2</v>
      </c>
      <c r="L38" s="78"/>
      <c r="M38" s="78"/>
      <c r="N38" s="81">
        <v>0</v>
      </c>
      <c r="O38" s="31"/>
      <c r="P38" s="31"/>
      <c r="Q38" s="31"/>
    </row>
    <row r="39" spans="1:17" s="3" customFormat="1" ht="12">
      <c r="A39" s="18"/>
      <c r="B39" s="82" t="s">
        <v>135</v>
      </c>
      <c r="C39" s="83">
        <v>600</v>
      </c>
      <c r="D39" s="84"/>
      <c r="E39" s="84"/>
      <c r="F39" s="85"/>
      <c r="G39" s="85"/>
      <c r="H39" s="98" t="s">
        <v>66</v>
      </c>
      <c r="I39" s="85">
        <v>-0.2</v>
      </c>
      <c r="J39" s="85"/>
      <c r="K39" s="85">
        <v>0.2</v>
      </c>
      <c r="L39" s="85"/>
      <c r="M39" s="85"/>
      <c r="N39" s="88"/>
      <c r="O39" s="31"/>
      <c r="P39" s="31"/>
      <c r="Q39" s="31"/>
    </row>
    <row r="40" spans="1:17" s="3" customFormat="1" ht="12">
      <c r="A40" s="18"/>
      <c r="B40" s="32" t="s">
        <v>487</v>
      </c>
      <c r="C40" s="76">
        <v>615</v>
      </c>
      <c r="D40" s="77">
        <f aca="true" t="shared" si="4" ref="D40:D50">SUM(C40*0.055)</f>
        <v>33.825</v>
      </c>
      <c r="E40" s="77">
        <v>7</v>
      </c>
      <c r="F40" s="78">
        <f aca="true" t="shared" si="5" ref="F40:F50">SUM(D40:E40)</f>
        <v>40.825</v>
      </c>
      <c r="G40" s="78">
        <v>40.82</v>
      </c>
      <c r="H40" s="79">
        <v>42058</v>
      </c>
      <c r="I40" s="127">
        <f aca="true" t="shared" si="6" ref="I40:I50">SUM(F40-G40)</f>
        <v>0.005000000000002558</v>
      </c>
      <c r="J40" s="78"/>
      <c r="K40" s="55">
        <v>5.34</v>
      </c>
      <c r="L40" s="78"/>
      <c r="M40" s="105"/>
      <c r="N40" s="74">
        <f>SUM(I40:M40)</f>
        <v>5.345000000000002</v>
      </c>
      <c r="O40" s="31"/>
      <c r="P40" s="31"/>
      <c r="Q40" s="31"/>
    </row>
    <row r="41" spans="1:17" s="3" customFormat="1" ht="12">
      <c r="A41" s="18"/>
      <c r="B41" s="184" t="s">
        <v>411</v>
      </c>
      <c r="C41" s="27">
        <v>600</v>
      </c>
      <c r="D41" s="28">
        <f t="shared" si="4"/>
        <v>33</v>
      </c>
      <c r="E41" s="28">
        <v>7</v>
      </c>
      <c r="F41" s="29">
        <f t="shared" si="5"/>
        <v>40</v>
      </c>
      <c r="G41" s="29"/>
      <c r="H41" s="30"/>
      <c r="I41" s="186">
        <f t="shared" si="6"/>
        <v>40</v>
      </c>
      <c r="J41" s="29"/>
      <c r="K41" s="78">
        <v>36.49</v>
      </c>
      <c r="L41" s="78">
        <v>1.97</v>
      </c>
      <c r="M41" s="205"/>
      <c r="N41" s="187">
        <f>SUM(I41:M42)</f>
        <v>40.00000000000001</v>
      </c>
      <c r="O41" s="31"/>
      <c r="P41" s="31"/>
      <c r="Q41" s="31"/>
    </row>
    <row r="42" spans="1:17" s="3" customFormat="1" ht="12">
      <c r="A42" s="18"/>
      <c r="B42" s="188" t="s">
        <v>411</v>
      </c>
      <c r="C42" s="37"/>
      <c r="D42" s="38"/>
      <c r="E42" s="38"/>
      <c r="F42" s="39"/>
      <c r="G42" s="39"/>
      <c r="H42" s="86">
        <v>42095</v>
      </c>
      <c r="I42" s="189"/>
      <c r="J42" s="39"/>
      <c r="K42" s="85">
        <v>-36.49</v>
      </c>
      <c r="L42" s="85">
        <v>-1.97</v>
      </c>
      <c r="M42" s="206"/>
      <c r="N42" s="190"/>
      <c r="O42" s="31"/>
      <c r="P42" s="31"/>
      <c r="Q42" s="31"/>
    </row>
    <row r="43" spans="1:17" s="3" customFormat="1" ht="12">
      <c r="A43" s="18"/>
      <c r="B43" s="112" t="s">
        <v>507</v>
      </c>
      <c r="C43" s="42">
        <v>600</v>
      </c>
      <c r="D43" s="38">
        <f t="shared" si="4"/>
        <v>33</v>
      </c>
      <c r="E43" s="38">
        <v>7</v>
      </c>
      <c r="F43" s="35">
        <f t="shared" si="5"/>
        <v>40</v>
      </c>
      <c r="G43" s="35"/>
      <c r="H43" s="44"/>
      <c r="I43" s="196">
        <f t="shared" si="6"/>
        <v>40</v>
      </c>
      <c r="J43" s="35"/>
      <c r="K43" s="36">
        <v>-0.04</v>
      </c>
      <c r="L43" s="35"/>
      <c r="M43" s="192"/>
      <c r="N43" s="230">
        <f aca="true" t="shared" si="7" ref="N43:N50">SUM(I43:M43)</f>
        <v>39.96</v>
      </c>
      <c r="O43" s="31"/>
      <c r="P43" s="31"/>
      <c r="Q43" s="31"/>
    </row>
    <row r="44" spans="1:17" s="3" customFormat="1" ht="12">
      <c r="A44" s="219"/>
      <c r="B44" s="198" t="s">
        <v>27</v>
      </c>
      <c r="C44" s="51">
        <v>600</v>
      </c>
      <c r="D44" s="52">
        <f t="shared" si="4"/>
        <v>33</v>
      </c>
      <c r="E44" s="52">
        <v>7</v>
      </c>
      <c r="F44" s="50">
        <f t="shared" si="5"/>
        <v>40</v>
      </c>
      <c r="G44" s="50"/>
      <c r="H44" s="53"/>
      <c r="I44" s="193">
        <f>SUM(F44-G44)</f>
        <v>40</v>
      </c>
      <c r="J44" s="50"/>
      <c r="K44" s="50"/>
      <c r="L44" s="50"/>
      <c r="M44" s="194"/>
      <c r="N44" s="231">
        <f t="shared" si="7"/>
        <v>40</v>
      </c>
      <c r="O44" s="31"/>
      <c r="P44" s="31"/>
      <c r="Q44" s="31"/>
    </row>
    <row r="45" spans="1:17" s="3" customFormat="1" ht="12">
      <c r="A45" s="18"/>
      <c r="B45" s="60" t="s">
        <v>496</v>
      </c>
      <c r="C45" s="83">
        <v>725</v>
      </c>
      <c r="D45" s="93">
        <f t="shared" si="4"/>
        <v>39.875</v>
      </c>
      <c r="E45" s="93">
        <v>7</v>
      </c>
      <c r="F45" s="85">
        <f t="shared" si="5"/>
        <v>46.875</v>
      </c>
      <c r="G45" s="85">
        <v>47</v>
      </c>
      <c r="H45" s="86">
        <v>42142</v>
      </c>
      <c r="I45" s="62">
        <f>SUM(F45-G45)+0.01</f>
        <v>-0.115</v>
      </c>
      <c r="J45" s="85"/>
      <c r="K45" s="40">
        <v>-0.36</v>
      </c>
      <c r="L45" s="85"/>
      <c r="M45" s="113"/>
      <c r="N45" s="66">
        <f t="shared" si="7"/>
        <v>-0.475</v>
      </c>
      <c r="O45" s="31"/>
      <c r="P45" s="31"/>
      <c r="Q45" s="31"/>
    </row>
    <row r="46" spans="1:17" s="3" customFormat="1" ht="12">
      <c r="A46" s="219"/>
      <c r="B46" s="198" t="s">
        <v>812</v>
      </c>
      <c r="C46" s="51">
        <v>625</v>
      </c>
      <c r="D46" s="52">
        <f t="shared" si="4"/>
        <v>34.375</v>
      </c>
      <c r="E46" s="52">
        <v>7</v>
      </c>
      <c r="F46" s="50">
        <f t="shared" si="5"/>
        <v>41.375</v>
      </c>
      <c r="G46" s="50"/>
      <c r="H46" s="56"/>
      <c r="I46" s="204">
        <f t="shared" si="6"/>
        <v>41.375</v>
      </c>
      <c r="J46" s="222"/>
      <c r="K46" s="50"/>
      <c r="L46" s="50"/>
      <c r="M46" s="194"/>
      <c r="N46" s="231">
        <f t="shared" si="7"/>
        <v>41.375</v>
      </c>
      <c r="O46" s="31"/>
      <c r="P46" s="31"/>
      <c r="Q46" s="31"/>
    </row>
    <row r="47" spans="1:17" s="3" customFormat="1" ht="12">
      <c r="A47" s="18"/>
      <c r="B47" s="198" t="s">
        <v>813</v>
      </c>
      <c r="C47" s="51">
        <v>610</v>
      </c>
      <c r="D47" s="52">
        <f t="shared" si="4"/>
        <v>33.55</v>
      </c>
      <c r="E47" s="52">
        <v>7</v>
      </c>
      <c r="F47" s="50">
        <f t="shared" si="5"/>
        <v>40.55</v>
      </c>
      <c r="G47" s="50"/>
      <c r="H47" s="56"/>
      <c r="I47" s="193">
        <f t="shared" si="6"/>
        <v>40.55</v>
      </c>
      <c r="J47" s="50"/>
      <c r="K47" s="50"/>
      <c r="L47" s="50"/>
      <c r="M47" s="194"/>
      <c r="N47" s="231">
        <f t="shared" si="7"/>
        <v>40.55</v>
      </c>
      <c r="O47" s="31"/>
      <c r="P47" s="31"/>
      <c r="Q47" s="31"/>
    </row>
    <row r="48" spans="1:17" s="3" customFormat="1" ht="12">
      <c r="A48" s="219"/>
      <c r="B48" s="198" t="s">
        <v>884</v>
      </c>
      <c r="C48" s="51">
        <v>612</v>
      </c>
      <c r="D48" s="52">
        <f t="shared" si="4"/>
        <v>33.660000000000004</v>
      </c>
      <c r="E48" s="52">
        <v>7</v>
      </c>
      <c r="F48" s="50">
        <f t="shared" si="5"/>
        <v>40.660000000000004</v>
      </c>
      <c r="G48" s="50"/>
      <c r="H48" s="53"/>
      <c r="I48" s="193">
        <f t="shared" si="6"/>
        <v>40.660000000000004</v>
      </c>
      <c r="J48" s="50"/>
      <c r="K48" s="50"/>
      <c r="L48" s="50"/>
      <c r="M48" s="194"/>
      <c r="N48" s="231">
        <f t="shared" si="7"/>
        <v>40.660000000000004</v>
      </c>
      <c r="O48" s="31"/>
      <c r="P48" s="31"/>
      <c r="Q48" s="31"/>
    </row>
    <row r="49" spans="1:17" s="3" customFormat="1" ht="12">
      <c r="A49" s="18"/>
      <c r="B49" s="198" t="s">
        <v>182</v>
      </c>
      <c r="C49" s="51">
        <v>627</v>
      </c>
      <c r="D49" s="52">
        <f t="shared" si="4"/>
        <v>34.485</v>
      </c>
      <c r="E49" s="52">
        <v>7</v>
      </c>
      <c r="F49" s="50">
        <f t="shared" si="5"/>
        <v>41.485</v>
      </c>
      <c r="G49" s="50"/>
      <c r="H49" s="53"/>
      <c r="I49" s="193">
        <f t="shared" si="6"/>
        <v>41.485</v>
      </c>
      <c r="J49" s="50"/>
      <c r="K49" s="50"/>
      <c r="L49" s="50"/>
      <c r="M49" s="194"/>
      <c r="N49" s="231">
        <f t="shared" si="7"/>
        <v>41.485</v>
      </c>
      <c r="O49" s="31"/>
      <c r="P49" s="31"/>
      <c r="Q49" s="31"/>
    </row>
    <row r="50" spans="1:17" s="3" customFormat="1" ht="12">
      <c r="A50" s="219"/>
      <c r="B50" s="184" t="s">
        <v>391</v>
      </c>
      <c r="C50" s="27">
        <v>631</v>
      </c>
      <c r="D50" s="52">
        <f t="shared" si="4"/>
        <v>34.705</v>
      </c>
      <c r="E50" s="28">
        <v>7</v>
      </c>
      <c r="F50" s="29">
        <f t="shared" si="5"/>
        <v>41.705</v>
      </c>
      <c r="G50" s="29"/>
      <c r="H50" s="30"/>
      <c r="I50" s="186">
        <f t="shared" si="6"/>
        <v>41.705</v>
      </c>
      <c r="J50" s="29"/>
      <c r="K50" s="29"/>
      <c r="L50" s="29"/>
      <c r="M50" s="187"/>
      <c r="N50" s="231">
        <f t="shared" si="7"/>
        <v>41.705</v>
      </c>
      <c r="O50" s="31"/>
      <c r="P50" s="31"/>
      <c r="Q50" s="31"/>
    </row>
    <row r="51" spans="1:17" s="3" customFormat="1" ht="12">
      <c r="A51" s="18"/>
      <c r="B51" s="32" t="s">
        <v>155</v>
      </c>
      <c r="C51" s="27">
        <v>618</v>
      </c>
      <c r="D51" s="28">
        <f>(SUM(C51:C52))*0.055+7</f>
        <v>75.09</v>
      </c>
      <c r="E51" s="28"/>
      <c r="F51" s="29">
        <f>SUM(D51:E52)</f>
        <v>75.09</v>
      </c>
      <c r="G51" s="29"/>
      <c r="H51" s="34"/>
      <c r="I51" s="29">
        <f>SUM(F51-G51)</f>
        <v>75.09</v>
      </c>
      <c r="J51" s="29"/>
      <c r="K51" s="29"/>
      <c r="L51" s="55">
        <v>1.55</v>
      </c>
      <c r="M51" s="29"/>
      <c r="N51" s="229">
        <f>SUM(F51+J51+K51+L51+M51-G51-G52+J52+K52+L52+M52)</f>
        <v>76.64</v>
      </c>
      <c r="O51" s="31"/>
      <c r="P51" s="31"/>
      <c r="Q51" s="31"/>
    </row>
    <row r="52" spans="1:17" s="3" customFormat="1" ht="12">
      <c r="A52" s="18"/>
      <c r="B52" s="46" t="s">
        <v>156</v>
      </c>
      <c r="C52" s="37">
        <v>620</v>
      </c>
      <c r="D52" s="38"/>
      <c r="E52" s="38"/>
      <c r="F52" s="39"/>
      <c r="G52" s="39"/>
      <c r="H52" s="200"/>
      <c r="I52" s="35"/>
      <c r="J52" s="35"/>
      <c r="K52" s="35"/>
      <c r="L52" s="45"/>
      <c r="M52" s="35"/>
      <c r="N52" s="228"/>
      <c r="O52" s="31"/>
      <c r="P52" s="31"/>
      <c r="Q52" s="31"/>
    </row>
    <row r="53" spans="1:17" s="3" customFormat="1" ht="12">
      <c r="A53" s="219"/>
      <c r="B53" s="54" t="s">
        <v>297</v>
      </c>
      <c r="C53" s="51">
        <v>700</v>
      </c>
      <c r="D53" s="52">
        <f aca="true" t="shared" si="8" ref="D53:D60">SUM(C53*0.055)</f>
        <v>38.5</v>
      </c>
      <c r="E53" s="52">
        <v>7</v>
      </c>
      <c r="F53" s="50">
        <f aca="true" t="shared" si="9" ref="F53:F73">SUM(D53:E53)</f>
        <v>45.5</v>
      </c>
      <c r="G53" s="50"/>
      <c r="H53" s="53"/>
      <c r="I53" s="193">
        <f aca="true" t="shared" si="10" ref="I53:I73">SUM(F53-G53)</f>
        <v>45.5</v>
      </c>
      <c r="J53" s="50"/>
      <c r="K53" s="50"/>
      <c r="L53" s="33">
        <v>1.71</v>
      </c>
      <c r="M53" s="194"/>
      <c r="N53" s="231">
        <f aca="true" t="shared" si="11" ref="N53:N60">SUM(I53:M53)</f>
        <v>47.21</v>
      </c>
      <c r="O53" s="31"/>
      <c r="P53" s="31"/>
      <c r="Q53" s="31"/>
    </row>
    <row r="54" spans="1:17" s="3" customFormat="1" ht="12">
      <c r="A54" s="18"/>
      <c r="B54" s="198" t="s">
        <v>82</v>
      </c>
      <c r="C54" s="51">
        <v>611</v>
      </c>
      <c r="D54" s="52">
        <f t="shared" si="8"/>
        <v>33.605</v>
      </c>
      <c r="E54" s="52">
        <v>7</v>
      </c>
      <c r="F54" s="50">
        <f t="shared" si="9"/>
        <v>40.605</v>
      </c>
      <c r="G54" s="50"/>
      <c r="H54" s="53"/>
      <c r="I54" s="193">
        <f>SUM(F54-G54)</f>
        <v>40.605</v>
      </c>
      <c r="J54" s="50"/>
      <c r="K54" s="50"/>
      <c r="L54" s="50"/>
      <c r="M54" s="194"/>
      <c r="N54" s="231">
        <f t="shared" si="11"/>
        <v>40.605</v>
      </c>
      <c r="O54" s="31"/>
      <c r="P54" s="31"/>
      <c r="Q54" s="31"/>
    </row>
    <row r="55" spans="1:17" s="3" customFormat="1" ht="12">
      <c r="A55" s="219"/>
      <c r="B55" s="188" t="s">
        <v>29</v>
      </c>
      <c r="C55" s="37">
        <v>612</v>
      </c>
      <c r="D55" s="52">
        <f t="shared" si="8"/>
        <v>33.660000000000004</v>
      </c>
      <c r="E55" s="52">
        <v>7</v>
      </c>
      <c r="F55" s="39">
        <f t="shared" si="9"/>
        <v>40.660000000000004</v>
      </c>
      <c r="G55" s="39"/>
      <c r="H55" s="48"/>
      <c r="I55" s="189">
        <f t="shared" si="10"/>
        <v>40.660000000000004</v>
      </c>
      <c r="J55" s="39"/>
      <c r="K55" s="39"/>
      <c r="L55" s="39"/>
      <c r="M55" s="190"/>
      <c r="N55" s="231">
        <f t="shared" si="11"/>
        <v>40.660000000000004</v>
      </c>
      <c r="O55" s="31"/>
      <c r="P55" s="31"/>
      <c r="Q55" s="31"/>
    </row>
    <row r="56" spans="1:17" s="3" customFormat="1" ht="12">
      <c r="A56" s="18"/>
      <c r="B56" s="54" t="s">
        <v>298</v>
      </c>
      <c r="C56" s="51">
        <v>612</v>
      </c>
      <c r="D56" s="52">
        <f t="shared" si="8"/>
        <v>33.660000000000004</v>
      </c>
      <c r="E56" s="52">
        <v>7</v>
      </c>
      <c r="F56" s="50">
        <f t="shared" si="9"/>
        <v>40.660000000000004</v>
      </c>
      <c r="G56" s="50"/>
      <c r="H56" s="53"/>
      <c r="I56" s="193">
        <f t="shared" si="10"/>
        <v>40.660000000000004</v>
      </c>
      <c r="J56" s="50"/>
      <c r="K56" s="50"/>
      <c r="L56" s="33">
        <v>0.03</v>
      </c>
      <c r="M56" s="194"/>
      <c r="N56" s="231">
        <f t="shared" si="11"/>
        <v>40.690000000000005</v>
      </c>
      <c r="O56" s="31"/>
      <c r="P56" s="31"/>
      <c r="Q56" s="31"/>
    </row>
    <row r="57" spans="1:17" s="3" customFormat="1" ht="12">
      <c r="A57" s="219"/>
      <c r="B57" s="91" t="s">
        <v>129</v>
      </c>
      <c r="C57" s="92">
        <v>626</v>
      </c>
      <c r="D57" s="93">
        <f t="shared" si="8"/>
        <v>34.43</v>
      </c>
      <c r="E57" s="93">
        <v>7</v>
      </c>
      <c r="F57" s="94">
        <f t="shared" si="9"/>
        <v>41.43</v>
      </c>
      <c r="G57" s="94">
        <v>41.43</v>
      </c>
      <c r="H57" s="99">
        <v>42152</v>
      </c>
      <c r="I57" s="87">
        <f t="shared" si="10"/>
        <v>0</v>
      </c>
      <c r="J57" s="85"/>
      <c r="K57" s="85"/>
      <c r="L57" s="85"/>
      <c r="M57" s="113"/>
      <c r="N57" s="90">
        <f t="shared" si="11"/>
        <v>0</v>
      </c>
      <c r="O57" s="31"/>
      <c r="P57" s="31"/>
      <c r="Q57" s="31"/>
    </row>
    <row r="58" spans="1:17" s="3" customFormat="1" ht="12">
      <c r="A58" s="18"/>
      <c r="B58" s="184" t="s">
        <v>485</v>
      </c>
      <c r="C58" s="27">
        <v>625</v>
      </c>
      <c r="D58" s="52">
        <f t="shared" si="8"/>
        <v>34.375</v>
      </c>
      <c r="E58" s="52">
        <v>7</v>
      </c>
      <c r="F58" s="29">
        <f t="shared" si="9"/>
        <v>41.375</v>
      </c>
      <c r="G58" s="29"/>
      <c r="H58" s="30"/>
      <c r="I58" s="186">
        <f t="shared" si="10"/>
        <v>41.375</v>
      </c>
      <c r="J58" s="29"/>
      <c r="K58" s="29"/>
      <c r="L58" s="29"/>
      <c r="M58" s="205"/>
      <c r="N58" s="231">
        <f t="shared" si="11"/>
        <v>41.375</v>
      </c>
      <c r="O58" s="31"/>
      <c r="P58" s="31"/>
      <c r="Q58" s="31"/>
    </row>
    <row r="59" spans="1:17" s="3" customFormat="1" ht="12">
      <c r="A59" s="219"/>
      <c r="B59" s="75" t="s">
        <v>530</v>
      </c>
      <c r="C59" s="76">
        <v>610</v>
      </c>
      <c r="D59" s="93">
        <f t="shared" si="8"/>
        <v>33.55</v>
      </c>
      <c r="E59" s="93">
        <v>7</v>
      </c>
      <c r="F59" s="78">
        <f t="shared" si="9"/>
        <v>40.55</v>
      </c>
      <c r="G59" s="78">
        <v>40.55</v>
      </c>
      <c r="H59" s="79">
        <v>42136</v>
      </c>
      <c r="I59" s="80">
        <f t="shared" si="10"/>
        <v>0</v>
      </c>
      <c r="J59" s="78"/>
      <c r="K59" s="78"/>
      <c r="L59" s="78"/>
      <c r="M59" s="105"/>
      <c r="N59" s="90">
        <f t="shared" si="11"/>
        <v>0</v>
      </c>
      <c r="O59" s="31"/>
      <c r="P59" s="31"/>
      <c r="Q59" s="31"/>
    </row>
    <row r="60" spans="1:17" s="3" customFormat="1" ht="12">
      <c r="A60" s="18"/>
      <c r="B60" s="75" t="s">
        <v>529</v>
      </c>
      <c r="C60" s="76">
        <v>610</v>
      </c>
      <c r="D60" s="93">
        <f t="shared" si="8"/>
        <v>33.55</v>
      </c>
      <c r="E60" s="77">
        <v>7</v>
      </c>
      <c r="F60" s="78">
        <f t="shared" si="9"/>
        <v>40.55</v>
      </c>
      <c r="G60" s="78">
        <v>40.55</v>
      </c>
      <c r="H60" s="79">
        <v>42136</v>
      </c>
      <c r="I60" s="80">
        <f>SUM(F60-G60)</f>
        <v>0</v>
      </c>
      <c r="J60" s="78"/>
      <c r="K60" s="78"/>
      <c r="L60" s="78"/>
      <c r="M60" s="105"/>
      <c r="N60" s="90">
        <f t="shared" si="11"/>
        <v>0</v>
      </c>
      <c r="O60" s="31"/>
      <c r="P60" s="31"/>
      <c r="Q60" s="31"/>
    </row>
    <row r="61" spans="1:17" s="3" customFormat="1" ht="12">
      <c r="A61" s="219"/>
      <c r="B61" s="184" t="s">
        <v>296</v>
      </c>
      <c r="C61" s="27">
        <v>680</v>
      </c>
      <c r="D61" s="28">
        <f>(SUM(C61:C62))*0.055</f>
        <v>37.4</v>
      </c>
      <c r="E61" s="28">
        <v>7</v>
      </c>
      <c r="F61" s="29">
        <f t="shared" si="9"/>
        <v>44.4</v>
      </c>
      <c r="G61" s="78">
        <v>0.51</v>
      </c>
      <c r="H61" s="89">
        <v>42025</v>
      </c>
      <c r="I61" s="186">
        <f t="shared" si="10"/>
        <v>43.89</v>
      </c>
      <c r="J61" s="29"/>
      <c r="K61" s="78">
        <v>27.49</v>
      </c>
      <c r="L61" s="29"/>
      <c r="M61" s="187"/>
      <c r="N61" s="229">
        <f>SUM(I61:M62)</f>
        <v>43.89</v>
      </c>
      <c r="O61" s="31"/>
      <c r="P61" s="31"/>
      <c r="Q61" s="31"/>
    </row>
    <row r="62" spans="1:17" s="3" customFormat="1" ht="12">
      <c r="A62" s="219"/>
      <c r="B62" s="188" t="s">
        <v>296</v>
      </c>
      <c r="C62" s="37"/>
      <c r="D62" s="38"/>
      <c r="E62" s="38"/>
      <c r="F62" s="39"/>
      <c r="G62" s="39"/>
      <c r="H62" s="98">
        <v>42025</v>
      </c>
      <c r="I62" s="189"/>
      <c r="J62" s="39"/>
      <c r="K62" s="85">
        <v>-27.49</v>
      </c>
      <c r="L62" s="39"/>
      <c r="M62" s="190"/>
      <c r="N62" s="190"/>
      <c r="O62" s="31"/>
      <c r="P62" s="31"/>
      <c r="Q62" s="31"/>
    </row>
    <row r="63" spans="1:17" s="3" customFormat="1" ht="12">
      <c r="A63" s="18"/>
      <c r="B63" s="188" t="s">
        <v>349</v>
      </c>
      <c r="C63" s="37">
        <v>660</v>
      </c>
      <c r="D63" s="52">
        <f aca="true" t="shared" si="12" ref="D63:D118">SUM(C63*0.055)</f>
        <v>36.3</v>
      </c>
      <c r="E63" s="52">
        <v>7</v>
      </c>
      <c r="F63" s="39">
        <f t="shared" si="9"/>
        <v>43.3</v>
      </c>
      <c r="G63" s="39"/>
      <c r="H63" s="48"/>
      <c r="I63" s="189">
        <f t="shared" si="10"/>
        <v>43.3</v>
      </c>
      <c r="J63" s="39"/>
      <c r="K63" s="39"/>
      <c r="L63" s="39"/>
      <c r="M63" s="190"/>
      <c r="N63" s="231">
        <f aca="true" t="shared" si="13" ref="N63:N118">SUM(I63:M63)</f>
        <v>43.3</v>
      </c>
      <c r="O63" s="31"/>
      <c r="P63" s="31"/>
      <c r="Q63" s="31"/>
    </row>
    <row r="64" spans="1:17" s="3" customFormat="1" ht="12">
      <c r="A64" s="219"/>
      <c r="B64" s="91" t="s">
        <v>336</v>
      </c>
      <c r="C64" s="92">
        <v>640</v>
      </c>
      <c r="D64" s="93">
        <f t="shared" si="12"/>
        <v>35.2</v>
      </c>
      <c r="E64" s="93">
        <v>7</v>
      </c>
      <c r="F64" s="94">
        <f t="shared" si="9"/>
        <v>42.2</v>
      </c>
      <c r="G64" s="94">
        <v>42.2</v>
      </c>
      <c r="H64" s="99">
        <v>42145</v>
      </c>
      <c r="I64" s="87">
        <f t="shared" si="10"/>
        <v>0</v>
      </c>
      <c r="J64" s="85"/>
      <c r="K64" s="85"/>
      <c r="L64" s="85"/>
      <c r="M64" s="122"/>
      <c r="N64" s="90">
        <f t="shared" si="13"/>
        <v>0</v>
      </c>
      <c r="O64" s="31"/>
      <c r="P64" s="31"/>
      <c r="Q64" s="31"/>
    </row>
    <row r="65" spans="1:17" s="3" customFormat="1" ht="12">
      <c r="A65" s="18"/>
      <c r="B65" s="91" t="s">
        <v>696</v>
      </c>
      <c r="C65" s="92">
        <v>600</v>
      </c>
      <c r="D65" s="93">
        <f t="shared" si="12"/>
        <v>33</v>
      </c>
      <c r="E65" s="93">
        <v>7</v>
      </c>
      <c r="F65" s="94">
        <f t="shared" si="9"/>
        <v>40</v>
      </c>
      <c r="G65" s="94">
        <v>40</v>
      </c>
      <c r="H65" s="99">
        <v>42128</v>
      </c>
      <c r="I65" s="87">
        <f t="shared" si="10"/>
        <v>0</v>
      </c>
      <c r="J65" s="85"/>
      <c r="K65" s="85"/>
      <c r="L65" s="85"/>
      <c r="M65" s="113"/>
      <c r="N65" s="90">
        <f t="shared" si="13"/>
        <v>0</v>
      </c>
      <c r="O65" s="31"/>
      <c r="P65" s="31"/>
      <c r="Q65" s="31"/>
    </row>
    <row r="66" spans="1:17" s="3" customFormat="1" ht="12">
      <c r="A66" s="219"/>
      <c r="B66" s="91" t="s">
        <v>439</v>
      </c>
      <c r="C66" s="92">
        <v>597</v>
      </c>
      <c r="D66" s="93">
        <f t="shared" si="12"/>
        <v>32.835</v>
      </c>
      <c r="E66" s="93">
        <v>7</v>
      </c>
      <c r="F66" s="94">
        <f t="shared" si="9"/>
        <v>39.835</v>
      </c>
      <c r="G66" s="94">
        <v>39.84</v>
      </c>
      <c r="H66" s="99">
        <v>42091</v>
      </c>
      <c r="I66" s="96">
        <v>0</v>
      </c>
      <c r="J66" s="94"/>
      <c r="K66" s="94"/>
      <c r="L66" s="94"/>
      <c r="M66" s="106"/>
      <c r="N66" s="90">
        <f t="shared" si="13"/>
        <v>0</v>
      </c>
      <c r="O66" s="31"/>
      <c r="P66" s="31"/>
      <c r="Q66" s="31"/>
    </row>
    <row r="67" spans="1:17" s="3" customFormat="1" ht="12">
      <c r="A67" s="18"/>
      <c r="B67" s="54" t="s">
        <v>806</v>
      </c>
      <c r="C67" s="51">
        <v>600</v>
      </c>
      <c r="D67" s="52">
        <f t="shared" si="12"/>
        <v>33</v>
      </c>
      <c r="E67" s="52">
        <v>7</v>
      </c>
      <c r="F67" s="50">
        <f t="shared" si="9"/>
        <v>40</v>
      </c>
      <c r="G67" s="50"/>
      <c r="H67" s="56"/>
      <c r="I67" s="193">
        <f t="shared" si="10"/>
        <v>40</v>
      </c>
      <c r="J67" s="50"/>
      <c r="K67" s="33">
        <v>142.49</v>
      </c>
      <c r="L67" s="33">
        <v>9</v>
      </c>
      <c r="M67" s="194"/>
      <c r="N67" s="231">
        <f t="shared" si="13"/>
        <v>191.49</v>
      </c>
      <c r="O67" s="31"/>
      <c r="P67" s="31"/>
      <c r="Q67" s="31"/>
    </row>
    <row r="68" spans="1:17" s="3" customFormat="1" ht="12">
      <c r="A68" s="219"/>
      <c r="B68" s="54" t="s">
        <v>413</v>
      </c>
      <c r="C68" s="51">
        <v>606</v>
      </c>
      <c r="D68" s="52">
        <f>SUM(C68*0.055)+7</f>
        <v>40.33</v>
      </c>
      <c r="E68" s="52"/>
      <c r="F68" s="50">
        <f t="shared" si="9"/>
        <v>40.33</v>
      </c>
      <c r="G68" s="50"/>
      <c r="H68" s="56"/>
      <c r="I68" s="189">
        <f t="shared" si="10"/>
        <v>40.33</v>
      </c>
      <c r="J68" s="39"/>
      <c r="K68" s="47">
        <v>73.58</v>
      </c>
      <c r="L68" s="47">
        <v>3.97</v>
      </c>
      <c r="M68" s="190"/>
      <c r="N68" s="231">
        <f t="shared" si="13"/>
        <v>117.88</v>
      </c>
      <c r="O68" s="31"/>
      <c r="P68" s="31"/>
      <c r="Q68" s="31"/>
    </row>
    <row r="69" spans="1:17" s="3" customFormat="1" ht="12">
      <c r="A69" s="18"/>
      <c r="B69" s="184" t="s">
        <v>722</v>
      </c>
      <c r="C69" s="27">
        <v>615</v>
      </c>
      <c r="D69" s="52">
        <f t="shared" si="12"/>
        <v>33.825</v>
      </c>
      <c r="E69" s="52">
        <v>7</v>
      </c>
      <c r="F69" s="29">
        <f t="shared" si="9"/>
        <v>40.825</v>
      </c>
      <c r="G69" s="29"/>
      <c r="H69" s="34"/>
      <c r="I69" s="186">
        <f t="shared" si="10"/>
        <v>40.825</v>
      </c>
      <c r="J69" s="29"/>
      <c r="K69" s="29"/>
      <c r="L69" s="29"/>
      <c r="M69" s="187"/>
      <c r="N69" s="231">
        <f t="shared" si="13"/>
        <v>40.825</v>
      </c>
      <c r="O69" s="31"/>
      <c r="P69" s="31"/>
      <c r="Q69" s="31"/>
    </row>
    <row r="70" spans="1:17" s="3" customFormat="1" ht="12">
      <c r="A70" s="219"/>
      <c r="B70" s="198" t="s">
        <v>489</v>
      </c>
      <c r="C70" s="51">
        <v>600</v>
      </c>
      <c r="D70" s="52">
        <f t="shared" si="12"/>
        <v>33</v>
      </c>
      <c r="E70" s="52">
        <v>7</v>
      </c>
      <c r="F70" s="50">
        <f t="shared" si="9"/>
        <v>40</v>
      </c>
      <c r="G70" s="50"/>
      <c r="H70" s="53"/>
      <c r="I70" s="193">
        <f t="shared" si="10"/>
        <v>40</v>
      </c>
      <c r="J70" s="50"/>
      <c r="K70" s="50"/>
      <c r="L70" s="50"/>
      <c r="M70" s="194"/>
      <c r="N70" s="231">
        <f t="shared" si="13"/>
        <v>40</v>
      </c>
      <c r="O70" s="31"/>
      <c r="P70" s="31"/>
      <c r="Q70" s="31"/>
    </row>
    <row r="71" spans="1:17" s="3" customFormat="1" ht="12">
      <c r="A71" s="18"/>
      <c r="B71" s="41" t="s">
        <v>554</v>
      </c>
      <c r="C71" s="42">
        <v>600</v>
      </c>
      <c r="D71" s="52">
        <f t="shared" si="12"/>
        <v>33</v>
      </c>
      <c r="E71" s="52">
        <v>7</v>
      </c>
      <c r="F71" s="35">
        <f t="shared" si="9"/>
        <v>40</v>
      </c>
      <c r="G71" s="35"/>
      <c r="H71" s="44"/>
      <c r="I71" s="196">
        <f t="shared" si="10"/>
        <v>40</v>
      </c>
      <c r="J71" s="35"/>
      <c r="K71" s="45">
        <v>34.84</v>
      </c>
      <c r="L71" s="45">
        <v>1.89</v>
      </c>
      <c r="M71" s="192"/>
      <c r="N71" s="231">
        <f t="shared" si="13"/>
        <v>76.73</v>
      </c>
      <c r="O71" s="31"/>
      <c r="P71" s="31"/>
      <c r="Q71" s="31"/>
    </row>
    <row r="72" spans="1:17" s="3" customFormat="1" ht="12">
      <c r="A72" s="219"/>
      <c r="B72" s="198" t="s">
        <v>440</v>
      </c>
      <c r="C72" s="51">
        <v>640</v>
      </c>
      <c r="D72" s="52">
        <f>SUM(C72*0.055)+7</f>
        <v>42.2</v>
      </c>
      <c r="E72" s="52"/>
      <c r="F72" s="50">
        <f t="shared" si="9"/>
        <v>42.2</v>
      </c>
      <c r="G72" s="50"/>
      <c r="H72" s="53"/>
      <c r="I72" s="193">
        <f t="shared" si="10"/>
        <v>42.2</v>
      </c>
      <c r="J72" s="50"/>
      <c r="K72" s="50"/>
      <c r="L72" s="50"/>
      <c r="M72" s="194"/>
      <c r="N72" s="231">
        <f t="shared" si="13"/>
        <v>42.2</v>
      </c>
      <c r="O72" s="31"/>
      <c r="P72" s="31"/>
      <c r="Q72" s="31"/>
    </row>
    <row r="73" spans="1:17" s="3" customFormat="1" ht="12">
      <c r="A73" s="18"/>
      <c r="B73" s="112" t="s">
        <v>98</v>
      </c>
      <c r="C73" s="42">
        <v>600</v>
      </c>
      <c r="D73" s="52">
        <f t="shared" si="12"/>
        <v>33</v>
      </c>
      <c r="E73" s="52">
        <v>7</v>
      </c>
      <c r="F73" s="35">
        <f t="shared" si="9"/>
        <v>40</v>
      </c>
      <c r="G73" s="35"/>
      <c r="H73" s="44"/>
      <c r="I73" s="196">
        <f t="shared" si="10"/>
        <v>40</v>
      </c>
      <c r="J73" s="35"/>
      <c r="K73" s="36">
        <v>-0.54</v>
      </c>
      <c r="L73" s="35"/>
      <c r="M73" s="192"/>
      <c r="N73" s="231">
        <f t="shared" si="13"/>
        <v>39.46</v>
      </c>
      <c r="O73" s="31"/>
      <c r="P73" s="31"/>
      <c r="Q73" s="31"/>
    </row>
    <row r="74" spans="1:17" s="3" customFormat="1" ht="12">
      <c r="A74" s="219"/>
      <c r="B74" s="75" t="s">
        <v>94</v>
      </c>
      <c r="C74" s="76">
        <v>600</v>
      </c>
      <c r="D74" s="93">
        <f t="shared" si="12"/>
        <v>33</v>
      </c>
      <c r="E74" s="93">
        <v>7</v>
      </c>
      <c r="F74" s="78">
        <f aca="true" t="shared" si="14" ref="F74:F88">SUM(D74:E74)</f>
        <v>40</v>
      </c>
      <c r="G74" s="78">
        <v>40</v>
      </c>
      <c r="H74" s="79">
        <v>42115</v>
      </c>
      <c r="I74" s="80">
        <f aca="true" t="shared" si="15" ref="I74:I94">SUM(F74-G74)</f>
        <v>0</v>
      </c>
      <c r="J74" s="78"/>
      <c r="K74" s="78"/>
      <c r="L74" s="78"/>
      <c r="M74" s="105"/>
      <c r="N74" s="90">
        <f t="shared" si="13"/>
        <v>0</v>
      </c>
      <c r="O74" s="31"/>
      <c r="P74" s="31"/>
      <c r="Q74" s="31"/>
    </row>
    <row r="75" spans="1:17" s="3" customFormat="1" ht="12">
      <c r="A75" s="18"/>
      <c r="B75" s="75" t="s">
        <v>661</v>
      </c>
      <c r="C75" s="76">
        <v>600</v>
      </c>
      <c r="D75" s="93">
        <f t="shared" si="12"/>
        <v>33</v>
      </c>
      <c r="E75" s="93">
        <v>7</v>
      </c>
      <c r="F75" s="78">
        <f t="shared" si="14"/>
        <v>40</v>
      </c>
      <c r="G75" s="78">
        <v>40</v>
      </c>
      <c r="H75" s="79">
        <v>42093</v>
      </c>
      <c r="I75" s="80">
        <f t="shared" si="15"/>
        <v>0</v>
      </c>
      <c r="J75" s="78"/>
      <c r="K75" s="78"/>
      <c r="L75" s="78"/>
      <c r="M75" s="105"/>
      <c r="N75" s="90">
        <f t="shared" si="13"/>
        <v>0</v>
      </c>
      <c r="O75" s="31"/>
      <c r="P75" s="31"/>
      <c r="Q75" s="31"/>
    </row>
    <row r="76" spans="1:17" s="3" customFormat="1" ht="12">
      <c r="A76" s="219"/>
      <c r="B76" s="57" t="s">
        <v>327</v>
      </c>
      <c r="C76" s="27">
        <v>606</v>
      </c>
      <c r="D76" s="28">
        <f t="shared" si="12"/>
        <v>33.33</v>
      </c>
      <c r="E76" s="28">
        <v>7</v>
      </c>
      <c r="F76" s="29">
        <f t="shared" si="14"/>
        <v>40.33</v>
      </c>
      <c r="G76" s="29"/>
      <c r="H76" s="30"/>
      <c r="I76" s="186">
        <f t="shared" si="15"/>
        <v>40.33</v>
      </c>
      <c r="J76" s="29"/>
      <c r="K76" s="58">
        <v>-2.08</v>
      </c>
      <c r="L76" s="29"/>
      <c r="M76" s="187"/>
      <c r="N76" s="229">
        <f t="shared" si="13"/>
        <v>38.25</v>
      </c>
      <c r="O76" s="31"/>
      <c r="P76" s="31"/>
      <c r="Q76" s="31"/>
    </row>
    <row r="77" spans="1:16" s="3" customFormat="1" ht="12">
      <c r="A77" s="18"/>
      <c r="B77" s="57" t="s">
        <v>659</v>
      </c>
      <c r="C77" s="27">
        <v>615</v>
      </c>
      <c r="D77" s="28">
        <f t="shared" si="12"/>
        <v>33.825</v>
      </c>
      <c r="E77" s="28">
        <v>7</v>
      </c>
      <c r="F77" s="29">
        <f>SUM(D77:E78)</f>
        <v>73.825</v>
      </c>
      <c r="G77" s="29"/>
      <c r="H77" s="30"/>
      <c r="I77" s="186">
        <f t="shared" si="15"/>
        <v>73.825</v>
      </c>
      <c r="J77" s="29"/>
      <c r="K77" s="58">
        <v>-6.34</v>
      </c>
      <c r="L77" s="29"/>
      <c r="M77" s="187"/>
      <c r="N77" s="187">
        <f t="shared" si="13"/>
        <v>67.485</v>
      </c>
      <c r="O77" s="31"/>
      <c r="P77" s="31"/>
    </row>
    <row r="78" spans="1:16" s="3" customFormat="1" ht="12">
      <c r="A78" s="219"/>
      <c r="B78" s="188" t="s">
        <v>299</v>
      </c>
      <c r="C78" s="37">
        <v>600</v>
      </c>
      <c r="D78" s="38">
        <f t="shared" si="12"/>
        <v>33</v>
      </c>
      <c r="E78" s="38"/>
      <c r="F78" s="39"/>
      <c r="G78" s="39"/>
      <c r="H78" s="48"/>
      <c r="I78" s="189"/>
      <c r="J78" s="39"/>
      <c r="K78" s="39"/>
      <c r="L78" s="39"/>
      <c r="M78" s="190"/>
      <c r="N78" s="190"/>
      <c r="O78" s="31"/>
      <c r="P78" s="31"/>
    </row>
    <row r="79" spans="1:17" s="3" customFormat="1" ht="12">
      <c r="A79" s="18"/>
      <c r="B79" s="191" t="s">
        <v>674</v>
      </c>
      <c r="C79" s="42">
        <v>600</v>
      </c>
      <c r="D79" s="43">
        <f>SUM(C79*0.055)+7</f>
        <v>40</v>
      </c>
      <c r="E79" s="43"/>
      <c r="F79" s="35">
        <f t="shared" si="14"/>
        <v>40</v>
      </c>
      <c r="G79" s="35"/>
      <c r="H79" s="63"/>
      <c r="I79" s="196">
        <f t="shared" si="15"/>
        <v>40</v>
      </c>
      <c r="J79" s="35"/>
      <c r="K79" s="35"/>
      <c r="L79" s="35"/>
      <c r="M79" s="192"/>
      <c r="N79" s="228">
        <f t="shared" si="13"/>
        <v>40</v>
      </c>
      <c r="O79" s="31"/>
      <c r="P79" s="31"/>
      <c r="Q79" s="31"/>
    </row>
    <row r="80" spans="1:17" s="3" customFormat="1" ht="12">
      <c r="A80" s="219"/>
      <c r="B80" s="32" t="s">
        <v>710</v>
      </c>
      <c r="C80" s="76">
        <v>620</v>
      </c>
      <c r="D80" s="77">
        <f t="shared" si="12"/>
        <v>34.1</v>
      </c>
      <c r="E80" s="77">
        <v>7</v>
      </c>
      <c r="F80" s="78">
        <f t="shared" si="14"/>
        <v>41.1</v>
      </c>
      <c r="G80" s="78">
        <v>40</v>
      </c>
      <c r="H80" s="79">
        <v>42075</v>
      </c>
      <c r="I80" s="127">
        <f t="shared" si="15"/>
        <v>1.1000000000000014</v>
      </c>
      <c r="J80" s="78"/>
      <c r="K80" s="78">
        <v>0.98</v>
      </c>
      <c r="L80" s="78"/>
      <c r="M80" s="105"/>
      <c r="N80" s="69">
        <f>SUM(I80:M81)</f>
        <v>1.1000000000000014</v>
      </c>
      <c r="O80" s="31"/>
      <c r="P80" s="31"/>
      <c r="Q80" s="31"/>
    </row>
    <row r="81" spans="1:17" s="3" customFormat="1" ht="12">
      <c r="A81" s="219"/>
      <c r="B81" s="46" t="s">
        <v>710</v>
      </c>
      <c r="C81" s="83"/>
      <c r="D81" s="84"/>
      <c r="E81" s="84"/>
      <c r="F81" s="85"/>
      <c r="G81" s="85"/>
      <c r="H81" s="86">
        <v>42075</v>
      </c>
      <c r="I81" s="130"/>
      <c r="J81" s="85"/>
      <c r="K81" s="85">
        <v>-0.98</v>
      </c>
      <c r="L81" s="85"/>
      <c r="M81" s="113"/>
      <c r="N81" s="68"/>
      <c r="O81" s="31"/>
      <c r="P81" s="31"/>
      <c r="Q81" s="31"/>
    </row>
    <row r="82" spans="1:17" s="3" customFormat="1" ht="12">
      <c r="A82" s="18"/>
      <c r="B82" s="41" t="s">
        <v>464</v>
      </c>
      <c r="C82" s="103">
        <v>694</v>
      </c>
      <c r="D82" s="97">
        <f t="shared" si="12"/>
        <v>38.17</v>
      </c>
      <c r="E82" s="97">
        <v>7</v>
      </c>
      <c r="F82" s="101">
        <f t="shared" si="14"/>
        <v>45.17</v>
      </c>
      <c r="G82" s="101">
        <v>41.15</v>
      </c>
      <c r="H82" s="104">
        <v>42073</v>
      </c>
      <c r="I82" s="131">
        <f t="shared" si="15"/>
        <v>4.020000000000003</v>
      </c>
      <c r="J82" s="101"/>
      <c r="K82" s="101">
        <v>-0.01</v>
      </c>
      <c r="L82" s="101"/>
      <c r="M82" s="117"/>
      <c r="N82" s="132">
        <f>SUM(I82:M83)</f>
        <v>4.010000000000003</v>
      </c>
      <c r="O82" s="31"/>
      <c r="P82" s="31"/>
      <c r="Q82" s="31"/>
    </row>
    <row r="83" spans="1:17" s="3" customFormat="1" ht="12">
      <c r="A83" s="18"/>
      <c r="B83" s="46" t="s">
        <v>464</v>
      </c>
      <c r="C83" s="83"/>
      <c r="D83" s="84"/>
      <c r="E83" s="84"/>
      <c r="F83" s="85"/>
      <c r="G83" s="85"/>
      <c r="H83" s="86" t="s">
        <v>66</v>
      </c>
      <c r="I83" s="62">
        <v>-0.01</v>
      </c>
      <c r="J83" s="85"/>
      <c r="K83" s="85">
        <v>0.01</v>
      </c>
      <c r="L83" s="85"/>
      <c r="M83" s="113"/>
      <c r="N83" s="68"/>
      <c r="O83" s="31"/>
      <c r="P83" s="31"/>
      <c r="Q83" s="31"/>
    </row>
    <row r="84" spans="1:17" s="3" customFormat="1" ht="12">
      <c r="A84" s="219"/>
      <c r="B84" s="82" t="s">
        <v>771</v>
      </c>
      <c r="C84" s="83">
        <v>600</v>
      </c>
      <c r="D84" s="84">
        <f t="shared" si="12"/>
        <v>33</v>
      </c>
      <c r="E84" s="84">
        <v>7</v>
      </c>
      <c r="F84" s="85">
        <f t="shared" si="14"/>
        <v>40</v>
      </c>
      <c r="G84" s="94">
        <v>40</v>
      </c>
      <c r="H84" s="99">
        <v>42091</v>
      </c>
      <c r="I84" s="87">
        <f t="shared" si="15"/>
        <v>0</v>
      </c>
      <c r="J84" s="85"/>
      <c r="K84" s="85"/>
      <c r="L84" s="85"/>
      <c r="M84" s="113"/>
      <c r="N84" s="88">
        <f t="shared" si="13"/>
        <v>0</v>
      </c>
      <c r="O84" s="31"/>
      <c r="P84" s="31"/>
      <c r="Q84" s="31"/>
    </row>
    <row r="85" spans="1:17" s="3" customFormat="1" ht="12">
      <c r="A85" s="18"/>
      <c r="B85" s="91" t="s">
        <v>791</v>
      </c>
      <c r="C85" s="92">
        <v>600</v>
      </c>
      <c r="D85" s="93">
        <f t="shared" si="12"/>
        <v>33</v>
      </c>
      <c r="E85" s="93">
        <v>7</v>
      </c>
      <c r="F85" s="94">
        <f t="shared" si="14"/>
        <v>40</v>
      </c>
      <c r="G85" s="94">
        <v>40</v>
      </c>
      <c r="H85" s="99">
        <v>42091</v>
      </c>
      <c r="I85" s="94">
        <f t="shared" si="15"/>
        <v>0</v>
      </c>
      <c r="J85" s="94"/>
      <c r="K85" s="94"/>
      <c r="L85" s="94"/>
      <c r="M85" s="106"/>
      <c r="N85" s="90">
        <f t="shared" si="13"/>
        <v>0</v>
      </c>
      <c r="O85" s="31"/>
      <c r="P85" s="31"/>
      <c r="Q85" s="31"/>
    </row>
    <row r="86" spans="1:17" s="3" customFormat="1" ht="12">
      <c r="A86" s="219"/>
      <c r="B86" s="184" t="s">
        <v>211</v>
      </c>
      <c r="C86" s="27">
        <v>600</v>
      </c>
      <c r="D86" s="52">
        <f>SUM(C86*0.055)+7</f>
        <v>40</v>
      </c>
      <c r="E86" s="28"/>
      <c r="F86" s="29">
        <f t="shared" si="14"/>
        <v>40</v>
      </c>
      <c r="G86" s="50"/>
      <c r="H86" s="56"/>
      <c r="I86" s="186">
        <f t="shared" si="15"/>
        <v>40</v>
      </c>
      <c r="J86" s="29"/>
      <c r="K86" s="29"/>
      <c r="L86" s="29"/>
      <c r="M86" s="187"/>
      <c r="N86" s="231">
        <f t="shared" si="13"/>
        <v>40</v>
      </c>
      <c r="O86" s="31"/>
      <c r="P86" s="31"/>
      <c r="Q86" s="31"/>
    </row>
    <row r="87" spans="1:17" s="3" customFormat="1" ht="12">
      <c r="A87" s="18"/>
      <c r="B87" s="198" t="s">
        <v>854</v>
      </c>
      <c r="C87" s="51">
        <v>600</v>
      </c>
      <c r="D87" s="52">
        <f t="shared" si="12"/>
        <v>33</v>
      </c>
      <c r="E87" s="52">
        <v>7</v>
      </c>
      <c r="F87" s="50">
        <f t="shared" si="14"/>
        <v>40</v>
      </c>
      <c r="G87" s="50"/>
      <c r="H87" s="53"/>
      <c r="I87" s="193">
        <f t="shared" si="15"/>
        <v>40</v>
      </c>
      <c r="J87" s="50"/>
      <c r="K87" s="50"/>
      <c r="L87" s="50"/>
      <c r="M87" s="194"/>
      <c r="N87" s="231">
        <f t="shared" si="13"/>
        <v>40</v>
      </c>
      <c r="O87" s="31"/>
      <c r="P87" s="31"/>
      <c r="Q87" s="31"/>
    </row>
    <row r="88" spans="1:17" s="3" customFormat="1" ht="12">
      <c r="A88" s="219"/>
      <c r="B88" s="191" t="s">
        <v>152</v>
      </c>
      <c r="C88" s="42">
        <v>600</v>
      </c>
      <c r="D88" s="52">
        <f t="shared" si="12"/>
        <v>33</v>
      </c>
      <c r="E88" s="52">
        <v>7</v>
      </c>
      <c r="F88" s="35">
        <f t="shared" si="14"/>
        <v>40</v>
      </c>
      <c r="G88" s="35"/>
      <c r="H88" s="44"/>
      <c r="I88" s="196">
        <f t="shared" si="15"/>
        <v>40</v>
      </c>
      <c r="J88" s="35"/>
      <c r="K88" s="35"/>
      <c r="L88" s="35"/>
      <c r="M88" s="192"/>
      <c r="N88" s="231">
        <f t="shared" si="13"/>
        <v>40</v>
      </c>
      <c r="O88" s="31"/>
      <c r="P88" s="31"/>
      <c r="Q88" s="31"/>
    </row>
    <row r="89" spans="1:17" s="3" customFormat="1" ht="12">
      <c r="A89" s="18"/>
      <c r="B89" s="198" t="s">
        <v>51</v>
      </c>
      <c r="C89" s="51">
        <v>600</v>
      </c>
      <c r="D89" s="52">
        <f t="shared" si="12"/>
        <v>33</v>
      </c>
      <c r="E89" s="52">
        <v>7</v>
      </c>
      <c r="F89" s="50">
        <f aca="true" t="shared" si="16" ref="F89:F101">SUM(D89:E89)</f>
        <v>40</v>
      </c>
      <c r="G89" s="50"/>
      <c r="H89" s="53"/>
      <c r="I89" s="193">
        <f t="shared" si="15"/>
        <v>40</v>
      </c>
      <c r="J89" s="50"/>
      <c r="K89" s="50"/>
      <c r="L89" s="50"/>
      <c r="M89" s="194"/>
      <c r="N89" s="231">
        <f t="shared" si="13"/>
        <v>40</v>
      </c>
      <c r="O89" s="31"/>
      <c r="P89" s="31"/>
      <c r="Q89" s="31"/>
    </row>
    <row r="90" spans="1:17" s="3" customFormat="1" ht="12">
      <c r="A90" s="219"/>
      <c r="B90" s="65" t="s">
        <v>420</v>
      </c>
      <c r="C90" s="92">
        <v>634</v>
      </c>
      <c r="D90" s="93">
        <f t="shared" si="12"/>
        <v>34.87</v>
      </c>
      <c r="E90" s="93">
        <v>7</v>
      </c>
      <c r="F90" s="94">
        <f t="shared" si="16"/>
        <v>41.87</v>
      </c>
      <c r="G90" s="94">
        <v>41.87</v>
      </c>
      <c r="H90" s="99">
        <v>42096</v>
      </c>
      <c r="I90" s="87">
        <f t="shared" si="15"/>
        <v>0</v>
      </c>
      <c r="J90" s="85"/>
      <c r="K90" s="40">
        <v>-1.16</v>
      </c>
      <c r="L90" s="85"/>
      <c r="M90" s="113"/>
      <c r="N90" s="66">
        <f t="shared" si="13"/>
        <v>-1.16</v>
      </c>
      <c r="O90" s="31"/>
      <c r="P90" s="31"/>
      <c r="Q90" s="31"/>
    </row>
    <row r="91" spans="1:17" s="3" customFormat="1" ht="12">
      <c r="A91" s="18"/>
      <c r="B91" s="75" t="s">
        <v>646</v>
      </c>
      <c r="C91" s="76">
        <v>690</v>
      </c>
      <c r="D91" s="93">
        <f t="shared" si="12"/>
        <v>37.95</v>
      </c>
      <c r="E91" s="93">
        <v>7</v>
      </c>
      <c r="F91" s="78">
        <f t="shared" si="16"/>
        <v>44.95</v>
      </c>
      <c r="G91" s="78">
        <v>44.95</v>
      </c>
      <c r="H91" s="79">
        <v>42086</v>
      </c>
      <c r="I91" s="80">
        <f t="shared" si="15"/>
        <v>0</v>
      </c>
      <c r="J91" s="78"/>
      <c r="K91" s="78"/>
      <c r="L91" s="78"/>
      <c r="M91" s="105"/>
      <c r="N91" s="90">
        <f t="shared" si="13"/>
        <v>0</v>
      </c>
      <c r="O91" s="31"/>
      <c r="P91" s="31"/>
      <c r="Q91" s="31"/>
    </row>
    <row r="92" spans="1:17" s="3" customFormat="1" ht="12">
      <c r="A92" s="219"/>
      <c r="B92" s="65" t="s">
        <v>808</v>
      </c>
      <c r="C92" s="92">
        <v>660</v>
      </c>
      <c r="D92" s="93">
        <f t="shared" si="12"/>
        <v>36.3</v>
      </c>
      <c r="E92" s="93">
        <v>7</v>
      </c>
      <c r="F92" s="94">
        <f t="shared" si="16"/>
        <v>43.3</v>
      </c>
      <c r="G92" s="94">
        <v>50</v>
      </c>
      <c r="H92" s="99">
        <v>42101</v>
      </c>
      <c r="I92" s="49">
        <f t="shared" si="15"/>
        <v>-6.700000000000003</v>
      </c>
      <c r="J92" s="94"/>
      <c r="K92" s="49">
        <v>-0.24</v>
      </c>
      <c r="L92" s="94"/>
      <c r="M92" s="106"/>
      <c r="N92" s="66">
        <f t="shared" si="13"/>
        <v>-6.940000000000003</v>
      </c>
      <c r="O92" s="31"/>
      <c r="P92" s="31"/>
      <c r="Q92" s="31"/>
    </row>
    <row r="93" spans="1:17" s="3" customFormat="1" ht="12">
      <c r="A93" s="18"/>
      <c r="B93" s="82" t="s">
        <v>450</v>
      </c>
      <c r="C93" s="83">
        <v>600</v>
      </c>
      <c r="D93" s="93">
        <f t="shared" si="12"/>
        <v>33</v>
      </c>
      <c r="E93" s="93">
        <v>7</v>
      </c>
      <c r="F93" s="85">
        <f t="shared" si="16"/>
        <v>40</v>
      </c>
      <c r="G93" s="85">
        <v>40</v>
      </c>
      <c r="H93" s="86">
        <v>42103</v>
      </c>
      <c r="I93" s="87">
        <f t="shared" si="15"/>
        <v>0</v>
      </c>
      <c r="J93" s="85"/>
      <c r="K93" s="85"/>
      <c r="L93" s="85"/>
      <c r="M93" s="113"/>
      <c r="N93" s="90">
        <f t="shared" si="13"/>
        <v>0</v>
      </c>
      <c r="O93" s="31"/>
      <c r="P93" s="31"/>
      <c r="Q93" s="31"/>
    </row>
    <row r="94" spans="1:17" s="3" customFormat="1" ht="12">
      <c r="A94" s="73"/>
      <c r="B94" s="75" t="s">
        <v>556</v>
      </c>
      <c r="C94" s="76">
        <v>600</v>
      </c>
      <c r="D94" s="93">
        <f t="shared" si="12"/>
        <v>33</v>
      </c>
      <c r="E94" s="93">
        <v>7</v>
      </c>
      <c r="F94" s="78">
        <f t="shared" si="16"/>
        <v>40</v>
      </c>
      <c r="G94" s="78">
        <v>40</v>
      </c>
      <c r="H94" s="79">
        <v>42112</v>
      </c>
      <c r="I94" s="80">
        <f t="shared" si="15"/>
        <v>0</v>
      </c>
      <c r="J94" s="78"/>
      <c r="K94" s="78"/>
      <c r="L94" s="78"/>
      <c r="M94" s="105"/>
      <c r="N94" s="90">
        <f t="shared" si="13"/>
        <v>0</v>
      </c>
      <c r="O94" s="31"/>
      <c r="P94" s="31"/>
      <c r="Q94" s="31"/>
    </row>
    <row r="95" spans="1:17" s="3" customFormat="1" ht="12">
      <c r="A95" s="18"/>
      <c r="B95" s="91" t="s">
        <v>557</v>
      </c>
      <c r="C95" s="92">
        <v>600</v>
      </c>
      <c r="D95" s="93">
        <f t="shared" si="12"/>
        <v>33</v>
      </c>
      <c r="E95" s="93">
        <v>7</v>
      </c>
      <c r="F95" s="94">
        <f t="shared" si="16"/>
        <v>40</v>
      </c>
      <c r="G95" s="94">
        <v>40</v>
      </c>
      <c r="H95" s="79">
        <v>42105</v>
      </c>
      <c r="I95" s="96">
        <f aca="true" t="shared" si="17" ref="I95:I103">SUM(F95-G95)</f>
        <v>0</v>
      </c>
      <c r="J95" s="94"/>
      <c r="K95" s="94"/>
      <c r="L95" s="94"/>
      <c r="M95" s="106"/>
      <c r="N95" s="90">
        <f t="shared" si="13"/>
        <v>0</v>
      </c>
      <c r="O95" s="31"/>
      <c r="P95" s="31"/>
      <c r="Q95" s="31"/>
    </row>
    <row r="96" spans="1:17" s="3" customFormat="1" ht="12">
      <c r="A96" s="219"/>
      <c r="B96" s="65" t="s">
        <v>592</v>
      </c>
      <c r="C96" s="51">
        <v>600</v>
      </c>
      <c r="D96" s="52">
        <f t="shared" si="12"/>
        <v>33</v>
      </c>
      <c r="E96" s="52">
        <v>7</v>
      </c>
      <c r="F96" s="50">
        <f t="shared" si="16"/>
        <v>40</v>
      </c>
      <c r="G96" s="50"/>
      <c r="H96" s="53"/>
      <c r="I96" s="193">
        <f t="shared" si="17"/>
        <v>40</v>
      </c>
      <c r="J96" s="50"/>
      <c r="K96" s="49">
        <v>-0.29</v>
      </c>
      <c r="L96" s="50"/>
      <c r="M96" s="194"/>
      <c r="N96" s="231">
        <f t="shared" si="13"/>
        <v>39.71</v>
      </c>
      <c r="O96" s="31"/>
      <c r="P96" s="31"/>
      <c r="Q96" s="31"/>
    </row>
    <row r="97" spans="1:17" s="3" customFormat="1" ht="12">
      <c r="A97" s="18"/>
      <c r="B97" s="65" t="s">
        <v>713</v>
      </c>
      <c r="C97" s="92">
        <v>600</v>
      </c>
      <c r="D97" s="93">
        <f t="shared" si="12"/>
        <v>33</v>
      </c>
      <c r="E97" s="93">
        <v>7</v>
      </c>
      <c r="F97" s="94">
        <f t="shared" si="16"/>
        <v>40</v>
      </c>
      <c r="G97" s="94">
        <v>40</v>
      </c>
      <c r="H97" s="95">
        <v>42111</v>
      </c>
      <c r="I97" s="96">
        <f t="shared" si="17"/>
        <v>0</v>
      </c>
      <c r="J97" s="94"/>
      <c r="K97" s="49">
        <v>-0.29</v>
      </c>
      <c r="L97" s="94"/>
      <c r="M97" s="106"/>
      <c r="N97" s="66">
        <f t="shared" si="13"/>
        <v>-0.29</v>
      </c>
      <c r="O97" s="31"/>
      <c r="P97" s="31"/>
      <c r="Q97" s="31"/>
    </row>
    <row r="98" spans="1:17" s="3" customFormat="1" ht="12">
      <c r="A98" s="219"/>
      <c r="B98" s="198" t="s">
        <v>705</v>
      </c>
      <c r="C98" s="51">
        <v>600</v>
      </c>
      <c r="D98" s="52">
        <f t="shared" si="12"/>
        <v>33</v>
      </c>
      <c r="E98" s="52">
        <v>7</v>
      </c>
      <c r="F98" s="50">
        <f t="shared" si="16"/>
        <v>40</v>
      </c>
      <c r="G98" s="50"/>
      <c r="H98" s="56"/>
      <c r="I98" s="189">
        <f t="shared" si="17"/>
        <v>40</v>
      </c>
      <c r="J98" s="39"/>
      <c r="K98" s="39"/>
      <c r="L98" s="39"/>
      <c r="M98" s="190"/>
      <c r="N98" s="231">
        <f t="shared" si="13"/>
        <v>40</v>
      </c>
      <c r="O98" s="31"/>
      <c r="P98" s="31"/>
      <c r="Q98" s="31"/>
    </row>
    <row r="99" spans="1:17" s="3" customFormat="1" ht="12">
      <c r="A99" s="18"/>
      <c r="B99" s="198" t="s">
        <v>669</v>
      </c>
      <c r="C99" s="51">
        <v>600</v>
      </c>
      <c r="D99" s="52">
        <f t="shared" si="12"/>
        <v>33</v>
      </c>
      <c r="E99" s="52">
        <v>7</v>
      </c>
      <c r="F99" s="50">
        <f t="shared" si="16"/>
        <v>40</v>
      </c>
      <c r="G99" s="50"/>
      <c r="H99" s="56"/>
      <c r="I99" s="50">
        <f t="shared" si="17"/>
        <v>40</v>
      </c>
      <c r="J99" s="50"/>
      <c r="K99" s="50"/>
      <c r="L99" s="50"/>
      <c r="M99" s="50"/>
      <c r="N99" s="231">
        <f t="shared" si="13"/>
        <v>40</v>
      </c>
      <c r="O99" s="31"/>
      <c r="P99" s="31"/>
      <c r="Q99" s="31"/>
    </row>
    <row r="100" spans="1:17" s="3" customFormat="1" ht="12">
      <c r="A100" s="219"/>
      <c r="B100" s="184" t="s">
        <v>546</v>
      </c>
      <c r="C100" s="27">
        <v>656</v>
      </c>
      <c r="D100" s="52">
        <f t="shared" si="12"/>
        <v>36.08</v>
      </c>
      <c r="E100" s="52">
        <v>7</v>
      </c>
      <c r="F100" s="29">
        <f>SUM(D100:E100)-33</f>
        <v>10.079999999999998</v>
      </c>
      <c r="G100" s="29"/>
      <c r="H100" s="30"/>
      <c r="I100" s="186">
        <f t="shared" si="17"/>
        <v>10.079999999999998</v>
      </c>
      <c r="J100" s="29"/>
      <c r="K100" s="29"/>
      <c r="L100" s="29"/>
      <c r="M100" s="187"/>
      <c r="N100" s="231">
        <f t="shared" si="13"/>
        <v>10.079999999999998</v>
      </c>
      <c r="O100" s="31"/>
      <c r="P100" s="31"/>
      <c r="Q100" s="31"/>
    </row>
    <row r="101" spans="1:17" s="3" customFormat="1" ht="12">
      <c r="A101" s="18"/>
      <c r="B101" s="57" t="s">
        <v>122</v>
      </c>
      <c r="C101" s="27">
        <v>600</v>
      </c>
      <c r="D101" s="52">
        <f t="shared" si="12"/>
        <v>33</v>
      </c>
      <c r="E101" s="52">
        <v>7</v>
      </c>
      <c r="F101" s="29">
        <f t="shared" si="16"/>
        <v>40</v>
      </c>
      <c r="G101" s="29"/>
      <c r="H101" s="30"/>
      <c r="I101" s="186">
        <f>SUM(F101-G101)</f>
        <v>40</v>
      </c>
      <c r="J101" s="29"/>
      <c r="K101" s="58">
        <v>-0.21</v>
      </c>
      <c r="L101" s="29"/>
      <c r="M101" s="187"/>
      <c r="N101" s="231">
        <f t="shared" si="13"/>
        <v>39.79</v>
      </c>
      <c r="O101" s="31"/>
      <c r="P101" s="31"/>
      <c r="Q101" s="31"/>
    </row>
    <row r="102" spans="1:17" s="3" customFormat="1" ht="12">
      <c r="A102" s="219"/>
      <c r="B102" s="198" t="s">
        <v>270</v>
      </c>
      <c r="C102" s="51">
        <v>600</v>
      </c>
      <c r="D102" s="52">
        <f t="shared" si="12"/>
        <v>33</v>
      </c>
      <c r="E102" s="52">
        <v>7</v>
      </c>
      <c r="F102" s="50">
        <f>SUM(D102:E102)</f>
        <v>40</v>
      </c>
      <c r="G102" s="50"/>
      <c r="H102" s="53"/>
      <c r="I102" s="193">
        <f t="shared" si="17"/>
        <v>40</v>
      </c>
      <c r="J102" s="50"/>
      <c r="K102" s="50"/>
      <c r="L102" s="50"/>
      <c r="M102" s="194"/>
      <c r="N102" s="231">
        <f t="shared" si="13"/>
        <v>40</v>
      </c>
      <c r="O102" s="31"/>
      <c r="P102" s="31"/>
      <c r="Q102" s="31"/>
    </row>
    <row r="103" spans="1:17" s="3" customFormat="1" ht="12">
      <c r="A103" s="18"/>
      <c r="B103" s="102" t="s">
        <v>72</v>
      </c>
      <c r="C103" s="103">
        <v>600</v>
      </c>
      <c r="D103" s="93">
        <f t="shared" si="12"/>
        <v>33</v>
      </c>
      <c r="E103" s="93">
        <v>7</v>
      </c>
      <c r="F103" s="101">
        <f>SUM(D103:E103)</f>
        <v>40</v>
      </c>
      <c r="G103" s="101">
        <v>40</v>
      </c>
      <c r="H103" s="111">
        <v>42131</v>
      </c>
      <c r="I103" s="100">
        <f t="shared" si="17"/>
        <v>0</v>
      </c>
      <c r="J103" s="101"/>
      <c r="K103" s="101"/>
      <c r="L103" s="101"/>
      <c r="M103" s="117"/>
      <c r="N103" s="90">
        <f t="shared" si="13"/>
        <v>0</v>
      </c>
      <c r="O103" s="31"/>
      <c r="P103" s="31"/>
      <c r="Q103" s="31"/>
    </row>
    <row r="104" spans="1:14" s="3" customFormat="1" ht="12">
      <c r="A104" s="219"/>
      <c r="B104" s="75" t="s">
        <v>685</v>
      </c>
      <c r="C104" s="76">
        <v>600</v>
      </c>
      <c r="D104" s="93">
        <f t="shared" si="12"/>
        <v>33</v>
      </c>
      <c r="E104" s="93">
        <v>7</v>
      </c>
      <c r="F104" s="78">
        <f>SUM(D104:E104)</f>
        <v>40</v>
      </c>
      <c r="G104" s="78">
        <v>40</v>
      </c>
      <c r="H104" s="89">
        <v>42152</v>
      </c>
      <c r="I104" s="80">
        <f>SUM(F104-G104)</f>
        <v>0</v>
      </c>
      <c r="J104" s="78"/>
      <c r="K104" s="78"/>
      <c r="L104" s="78"/>
      <c r="M104" s="105"/>
      <c r="N104" s="90">
        <f t="shared" si="13"/>
        <v>0</v>
      </c>
    </row>
    <row r="105" spans="1:17" s="3" customFormat="1" ht="12">
      <c r="A105" s="18"/>
      <c r="B105" s="198" t="s">
        <v>101</v>
      </c>
      <c r="C105" s="51">
        <v>600</v>
      </c>
      <c r="D105" s="52">
        <f t="shared" si="12"/>
        <v>33</v>
      </c>
      <c r="E105" s="52">
        <v>7</v>
      </c>
      <c r="F105" s="50">
        <f>SUM(D105:E105)</f>
        <v>40</v>
      </c>
      <c r="G105" s="50"/>
      <c r="H105" s="53"/>
      <c r="I105" s="193">
        <f>SUM(F105-G105)</f>
        <v>40</v>
      </c>
      <c r="J105" s="50"/>
      <c r="K105" s="50"/>
      <c r="L105" s="50"/>
      <c r="M105" s="194"/>
      <c r="N105" s="231">
        <f t="shared" si="13"/>
        <v>40</v>
      </c>
      <c r="O105" s="31"/>
      <c r="P105" s="31"/>
      <c r="Q105" s="31"/>
    </row>
    <row r="106" spans="1:17" s="3" customFormat="1" ht="12">
      <c r="A106" s="219"/>
      <c r="B106" s="46" t="s">
        <v>264</v>
      </c>
      <c r="C106" s="37">
        <v>600</v>
      </c>
      <c r="D106" s="52">
        <f t="shared" si="12"/>
        <v>33</v>
      </c>
      <c r="E106" s="52">
        <v>7</v>
      </c>
      <c r="F106" s="39">
        <f aca="true" t="shared" si="18" ref="F106:F115">SUM(D106:E106)</f>
        <v>40</v>
      </c>
      <c r="G106" s="39"/>
      <c r="H106" s="48"/>
      <c r="I106" s="189">
        <f aca="true" t="shared" si="19" ref="I106:I115">SUM(F106-G106)</f>
        <v>40</v>
      </c>
      <c r="J106" s="39"/>
      <c r="K106" s="47">
        <v>0.19</v>
      </c>
      <c r="L106" s="47">
        <v>2.83</v>
      </c>
      <c r="M106" s="190"/>
      <c r="N106" s="231">
        <f t="shared" si="13"/>
        <v>43.019999999999996</v>
      </c>
      <c r="O106" s="31"/>
      <c r="P106" s="31"/>
      <c r="Q106" s="31"/>
    </row>
    <row r="107" spans="1:17" s="3" customFormat="1" ht="12">
      <c r="A107" s="18"/>
      <c r="B107" s="32" t="s">
        <v>827</v>
      </c>
      <c r="C107" s="27">
        <v>600</v>
      </c>
      <c r="D107" s="52">
        <f t="shared" si="12"/>
        <v>33</v>
      </c>
      <c r="E107" s="52">
        <v>7</v>
      </c>
      <c r="F107" s="29">
        <f t="shared" si="18"/>
        <v>40</v>
      </c>
      <c r="G107" s="29"/>
      <c r="H107" s="34"/>
      <c r="I107" s="186">
        <f t="shared" si="19"/>
        <v>40</v>
      </c>
      <c r="J107" s="29"/>
      <c r="K107" s="55">
        <v>36.49</v>
      </c>
      <c r="L107" s="55">
        <v>1.97</v>
      </c>
      <c r="M107" s="187"/>
      <c r="N107" s="231">
        <f t="shared" si="13"/>
        <v>78.46000000000001</v>
      </c>
      <c r="O107" s="31"/>
      <c r="P107" s="31"/>
      <c r="Q107" s="31"/>
    </row>
    <row r="108" spans="1:17" s="3" customFormat="1" ht="12">
      <c r="A108" s="219"/>
      <c r="B108" s="65" t="s">
        <v>528</v>
      </c>
      <c r="C108" s="51">
        <v>630</v>
      </c>
      <c r="D108" s="52">
        <f t="shared" si="12"/>
        <v>34.65</v>
      </c>
      <c r="E108" s="52">
        <v>7</v>
      </c>
      <c r="F108" s="50">
        <f t="shared" si="18"/>
        <v>41.65</v>
      </c>
      <c r="G108" s="50"/>
      <c r="H108" s="53"/>
      <c r="I108" s="193">
        <f t="shared" si="19"/>
        <v>41.65</v>
      </c>
      <c r="J108" s="50"/>
      <c r="K108" s="49">
        <v>-0.23</v>
      </c>
      <c r="L108" s="50"/>
      <c r="M108" s="194"/>
      <c r="N108" s="231">
        <f t="shared" si="13"/>
        <v>41.42</v>
      </c>
      <c r="O108" s="31"/>
      <c r="P108" s="31"/>
      <c r="Q108" s="31"/>
    </row>
    <row r="109" spans="1:17" s="3" customFormat="1" ht="12">
      <c r="A109" s="18"/>
      <c r="B109" s="188" t="s">
        <v>494</v>
      </c>
      <c r="C109" s="37">
        <v>600</v>
      </c>
      <c r="D109" s="52">
        <f t="shared" si="12"/>
        <v>33</v>
      </c>
      <c r="E109" s="52">
        <v>7</v>
      </c>
      <c r="F109" s="39">
        <f t="shared" si="18"/>
        <v>40</v>
      </c>
      <c r="G109" s="39"/>
      <c r="H109" s="200"/>
      <c r="I109" s="189">
        <f t="shared" si="19"/>
        <v>40</v>
      </c>
      <c r="J109" s="39"/>
      <c r="K109" s="39"/>
      <c r="L109" s="39"/>
      <c r="M109" s="190"/>
      <c r="N109" s="231">
        <f t="shared" si="13"/>
        <v>40</v>
      </c>
      <c r="O109" s="31"/>
      <c r="P109" s="31"/>
      <c r="Q109" s="31"/>
    </row>
    <row r="110" spans="1:17" s="3" customFormat="1" ht="12">
      <c r="A110" s="219"/>
      <c r="B110" s="198" t="s">
        <v>932</v>
      </c>
      <c r="C110" s="51">
        <v>600</v>
      </c>
      <c r="D110" s="52">
        <f t="shared" si="12"/>
        <v>33</v>
      </c>
      <c r="E110" s="52">
        <v>7</v>
      </c>
      <c r="F110" s="50">
        <f t="shared" si="18"/>
        <v>40</v>
      </c>
      <c r="G110" s="50"/>
      <c r="H110" s="56"/>
      <c r="I110" s="193">
        <f t="shared" si="19"/>
        <v>40</v>
      </c>
      <c r="J110" s="50"/>
      <c r="K110" s="50"/>
      <c r="L110" s="50"/>
      <c r="M110" s="194"/>
      <c r="N110" s="231">
        <f t="shared" si="13"/>
        <v>40</v>
      </c>
      <c r="O110" s="31"/>
      <c r="P110" s="31"/>
      <c r="Q110" s="31"/>
    </row>
    <row r="111" spans="1:17" s="3" customFormat="1" ht="12">
      <c r="A111" s="18"/>
      <c r="B111" s="198" t="s">
        <v>616</v>
      </c>
      <c r="C111" s="51">
        <v>600</v>
      </c>
      <c r="D111" s="52">
        <f t="shared" si="12"/>
        <v>33</v>
      </c>
      <c r="E111" s="52">
        <v>7</v>
      </c>
      <c r="F111" s="50">
        <f t="shared" si="18"/>
        <v>40</v>
      </c>
      <c r="G111" s="50"/>
      <c r="H111" s="53"/>
      <c r="I111" s="193">
        <f t="shared" si="19"/>
        <v>40</v>
      </c>
      <c r="J111" s="50"/>
      <c r="K111" s="50"/>
      <c r="L111" s="50"/>
      <c r="M111" s="194"/>
      <c r="N111" s="231">
        <f t="shared" si="13"/>
        <v>40</v>
      </c>
      <c r="O111" s="31"/>
      <c r="P111" s="31"/>
      <c r="Q111" s="31"/>
    </row>
    <row r="112" spans="1:17" s="3" customFormat="1" ht="12">
      <c r="A112" s="219"/>
      <c r="B112" s="198" t="s">
        <v>845</v>
      </c>
      <c r="C112" s="51">
        <v>600</v>
      </c>
      <c r="D112" s="52">
        <f t="shared" si="12"/>
        <v>33</v>
      </c>
      <c r="E112" s="52">
        <v>7</v>
      </c>
      <c r="F112" s="50">
        <f t="shared" si="18"/>
        <v>40</v>
      </c>
      <c r="G112" s="50"/>
      <c r="H112" s="56"/>
      <c r="I112" s="193">
        <f t="shared" si="19"/>
        <v>40</v>
      </c>
      <c r="J112" s="50"/>
      <c r="K112" s="50"/>
      <c r="L112" s="50"/>
      <c r="M112" s="194"/>
      <c r="N112" s="231">
        <f t="shared" si="13"/>
        <v>40</v>
      </c>
      <c r="O112" s="31"/>
      <c r="P112" s="31"/>
      <c r="Q112" s="31"/>
    </row>
    <row r="113" spans="1:17" s="3" customFormat="1" ht="12">
      <c r="A113" s="18"/>
      <c r="B113" s="91" t="s">
        <v>625</v>
      </c>
      <c r="C113" s="92">
        <v>600</v>
      </c>
      <c r="D113" s="93">
        <f t="shared" si="12"/>
        <v>33</v>
      </c>
      <c r="E113" s="93">
        <v>7</v>
      </c>
      <c r="F113" s="94">
        <f t="shared" si="18"/>
        <v>40</v>
      </c>
      <c r="G113" s="94">
        <v>40</v>
      </c>
      <c r="H113" s="95">
        <v>42128</v>
      </c>
      <c r="I113" s="96">
        <f t="shared" si="19"/>
        <v>0</v>
      </c>
      <c r="J113" s="94"/>
      <c r="K113" s="94"/>
      <c r="L113" s="94"/>
      <c r="M113" s="106"/>
      <c r="N113" s="90">
        <f t="shared" si="13"/>
        <v>0</v>
      </c>
      <c r="O113" s="31"/>
      <c r="P113" s="31"/>
      <c r="Q113" s="31"/>
    </row>
    <row r="114" spans="1:17" s="3" customFormat="1" ht="12">
      <c r="A114" s="219"/>
      <c r="B114" s="184" t="s">
        <v>237</v>
      </c>
      <c r="C114" s="27">
        <v>600</v>
      </c>
      <c r="D114" s="28">
        <f t="shared" si="12"/>
        <v>33</v>
      </c>
      <c r="E114" s="28">
        <v>7</v>
      </c>
      <c r="F114" s="29">
        <f t="shared" si="18"/>
        <v>40</v>
      </c>
      <c r="G114" s="29"/>
      <c r="H114" s="30"/>
      <c r="I114" s="186">
        <f t="shared" si="19"/>
        <v>40</v>
      </c>
      <c r="J114" s="29"/>
      <c r="K114" s="29"/>
      <c r="L114" s="29"/>
      <c r="M114" s="187"/>
      <c r="N114" s="229">
        <f t="shared" si="13"/>
        <v>40</v>
      </c>
      <c r="O114" s="31"/>
      <c r="P114" s="31"/>
      <c r="Q114" s="31"/>
    </row>
    <row r="115" spans="1:17" s="3" customFormat="1" ht="12">
      <c r="A115" s="18"/>
      <c r="B115" s="75" t="s">
        <v>475</v>
      </c>
      <c r="C115" s="76">
        <v>600</v>
      </c>
      <c r="D115" s="77">
        <f t="shared" si="12"/>
        <v>33</v>
      </c>
      <c r="E115" s="77">
        <v>7</v>
      </c>
      <c r="F115" s="78">
        <f t="shared" si="18"/>
        <v>40</v>
      </c>
      <c r="G115" s="78">
        <v>40</v>
      </c>
      <c r="H115" s="79">
        <v>42122</v>
      </c>
      <c r="I115" s="80">
        <f t="shared" si="19"/>
        <v>0</v>
      </c>
      <c r="J115" s="78"/>
      <c r="K115" s="78"/>
      <c r="L115" s="78">
        <v>0.15</v>
      </c>
      <c r="M115" s="105"/>
      <c r="N115" s="105">
        <f>SUM(I115:M116)</f>
        <v>0</v>
      </c>
      <c r="O115" s="31"/>
      <c r="P115" s="31"/>
      <c r="Q115" s="31"/>
    </row>
    <row r="116" spans="1:17" s="3" customFormat="1" ht="12">
      <c r="A116" s="18"/>
      <c r="B116" s="82" t="s">
        <v>475</v>
      </c>
      <c r="C116" s="83"/>
      <c r="D116" s="84"/>
      <c r="E116" s="84"/>
      <c r="F116" s="85"/>
      <c r="G116" s="85"/>
      <c r="H116" s="86">
        <v>42122</v>
      </c>
      <c r="I116" s="87"/>
      <c r="J116" s="85"/>
      <c r="K116" s="85"/>
      <c r="L116" s="85">
        <v>-0.15</v>
      </c>
      <c r="M116" s="113"/>
      <c r="N116" s="113"/>
      <c r="O116" s="31"/>
      <c r="P116" s="31"/>
      <c r="Q116" s="31"/>
    </row>
    <row r="117" spans="1:17" s="3" customFormat="1" ht="12">
      <c r="A117" s="219"/>
      <c r="B117" s="46" t="s">
        <v>525</v>
      </c>
      <c r="C117" s="37">
        <v>608</v>
      </c>
      <c r="D117" s="38">
        <f t="shared" si="12"/>
        <v>33.44</v>
      </c>
      <c r="E117" s="38">
        <v>7</v>
      </c>
      <c r="F117" s="39">
        <f>SUM(D117:E117)</f>
        <v>40.44</v>
      </c>
      <c r="G117" s="39"/>
      <c r="H117" s="48"/>
      <c r="I117" s="189">
        <f>SUM(F117-G117)</f>
        <v>40.44</v>
      </c>
      <c r="J117" s="39"/>
      <c r="K117" s="39"/>
      <c r="L117" s="47">
        <v>0.09</v>
      </c>
      <c r="M117" s="190"/>
      <c r="N117" s="230">
        <f t="shared" si="13"/>
        <v>40.53</v>
      </c>
      <c r="O117" s="31"/>
      <c r="P117" s="31"/>
      <c r="Q117" s="31"/>
    </row>
    <row r="118" spans="1:17" s="3" customFormat="1" ht="12">
      <c r="A118" s="18"/>
      <c r="B118" s="188" t="s">
        <v>310</v>
      </c>
      <c r="C118" s="37">
        <v>622</v>
      </c>
      <c r="D118" s="52">
        <f t="shared" si="12"/>
        <v>34.21</v>
      </c>
      <c r="E118" s="52">
        <v>7</v>
      </c>
      <c r="F118" s="39">
        <f>SUM(D118:E118)</f>
        <v>41.21</v>
      </c>
      <c r="G118" s="39"/>
      <c r="H118" s="48"/>
      <c r="I118" s="189">
        <f>SUM(F118-G118)</f>
        <v>41.21</v>
      </c>
      <c r="J118" s="39"/>
      <c r="K118" s="39"/>
      <c r="L118" s="39"/>
      <c r="M118" s="190"/>
      <c r="N118" s="231">
        <f t="shared" si="13"/>
        <v>41.21</v>
      </c>
      <c r="O118" s="31"/>
      <c r="P118" s="31"/>
      <c r="Q118" s="31"/>
    </row>
    <row r="119" spans="1:17" s="3" customFormat="1" ht="12">
      <c r="A119" s="219"/>
      <c r="B119" s="184" t="s">
        <v>593</v>
      </c>
      <c r="C119" s="27">
        <v>652</v>
      </c>
      <c r="D119" s="28">
        <f>(SUM(C119:C120))*0.055</f>
        <v>68.86</v>
      </c>
      <c r="E119" s="28">
        <v>7</v>
      </c>
      <c r="F119" s="29">
        <f>SUM(D119:E120)</f>
        <v>75.86</v>
      </c>
      <c r="G119" s="29"/>
      <c r="H119" s="34"/>
      <c r="I119" s="29">
        <f>SUM(F119-G119)</f>
        <v>75.86</v>
      </c>
      <c r="J119" s="29"/>
      <c r="K119" s="29"/>
      <c r="L119" s="29"/>
      <c r="M119" s="29"/>
      <c r="N119" s="229">
        <f>SUM(F119+J119+K119+L119+M119-G119-G120+J120+K120+L120+M120)</f>
        <v>75.86</v>
      </c>
      <c r="O119" s="31"/>
      <c r="P119" s="31"/>
      <c r="Q119" s="31"/>
    </row>
    <row r="120" spans="1:17" s="3" customFormat="1" ht="12">
      <c r="A120" s="219"/>
      <c r="B120" s="188" t="s">
        <v>594</v>
      </c>
      <c r="C120" s="37">
        <v>600</v>
      </c>
      <c r="D120" s="38"/>
      <c r="E120" s="38"/>
      <c r="F120" s="39"/>
      <c r="G120" s="39"/>
      <c r="H120" s="200"/>
      <c r="I120" s="39"/>
      <c r="J120" s="39"/>
      <c r="K120" s="39"/>
      <c r="L120" s="39"/>
      <c r="M120" s="39"/>
      <c r="N120" s="230"/>
      <c r="O120" s="31"/>
      <c r="P120" s="31"/>
      <c r="Q120" s="31"/>
    </row>
    <row r="121" spans="1:17" s="3" customFormat="1" ht="12">
      <c r="A121" s="18"/>
      <c r="B121" s="32" t="s">
        <v>263</v>
      </c>
      <c r="C121" s="27">
        <v>600</v>
      </c>
      <c r="D121" s="52">
        <f aca="true" t="shared" si="20" ref="D121:D128">SUM(C121*0.055)</f>
        <v>33</v>
      </c>
      <c r="E121" s="52">
        <v>7</v>
      </c>
      <c r="F121" s="29">
        <f>SUM(D121:E121)</f>
        <v>40</v>
      </c>
      <c r="G121" s="29"/>
      <c r="H121" s="30"/>
      <c r="I121" s="186">
        <f>SUM(F121-G121)</f>
        <v>40</v>
      </c>
      <c r="J121" s="29"/>
      <c r="K121" s="55">
        <v>45.18</v>
      </c>
      <c r="L121" s="55">
        <v>18.5</v>
      </c>
      <c r="M121" s="205"/>
      <c r="N121" s="231">
        <f aca="true" t="shared" si="21" ref="N121:N128">SUM(I121:M121)</f>
        <v>103.68</v>
      </c>
      <c r="O121" s="31"/>
      <c r="P121" s="31"/>
      <c r="Q121" s="31"/>
    </row>
    <row r="122" spans="1:17" s="3" customFormat="1" ht="12">
      <c r="A122" s="219"/>
      <c r="B122" s="32" t="s">
        <v>154</v>
      </c>
      <c r="C122" s="27">
        <v>600</v>
      </c>
      <c r="D122" s="28">
        <f t="shared" si="20"/>
        <v>33</v>
      </c>
      <c r="E122" s="28">
        <v>7</v>
      </c>
      <c r="F122" s="29">
        <f aca="true" t="shared" si="22" ref="F122:F128">SUM(D122:E122)</f>
        <v>40</v>
      </c>
      <c r="G122" s="29"/>
      <c r="H122" s="30"/>
      <c r="I122" s="186">
        <f aca="true" t="shared" si="23" ref="I122:I129">SUM(F122-G122)</f>
        <v>40</v>
      </c>
      <c r="J122" s="29"/>
      <c r="K122" s="55">
        <v>43.72</v>
      </c>
      <c r="L122" s="55">
        <v>3.94</v>
      </c>
      <c r="M122" s="187"/>
      <c r="N122" s="229">
        <f t="shared" si="21"/>
        <v>87.66</v>
      </c>
      <c r="O122" s="31"/>
      <c r="P122" s="31"/>
      <c r="Q122" s="31"/>
    </row>
    <row r="123" spans="1:17" s="3" customFormat="1" ht="12">
      <c r="A123" s="18"/>
      <c r="B123" s="75" t="s">
        <v>408</v>
      </c>
      <c r="C123" s="76">
        <v>600</v>
      </c>
      <c r="D123" s="77">
        <f t="shared" si="20"/>
        <v>33</v>
      </c>
      <c r="E123" s="77">
        <v>7</v>
      </c>
      <c r="F123" s="78">
        <f t="shared" si="22"/>
        <v>40</v>
      </c>
      <c r="G123" s="78">
        <v>40</v>
      </c>
      <c r="H123" s="79">
        <v>42117</v>
      </c>
      <c r="I123" s="80">
        <f t="shared" si="23"/>
        <v>0</v>
      </c>
      <c r="J123" s="78"/>
      <c r="K123" s="78"/>
      <c r="L123" s="78">
        <v>0.22</v>
      </c>
      <c r="M123" s="105"/>
      <c r="N123" s="105">
        <f>SUM(I123:M124)</f>
        <v>0</v>
      </c>
      <c r="O123" s="31"/>
      <c r="P123" s="31"/>
      <c r="Q123" s="31"/>
    </row>
    <row r="124" spans="1:17" s="3" customFormat="1" ht="12">
      <c r="A124" s="18"/>
      <c r="B124" s="82" t="s">
        <v>408</v>
      </c>
      <c r="C124" s="83"/>
      <c r="D124" s="84"/>
      <c r="E124" s="84"/>
      <c r="F124" s="85"/>
      <c r="G124" s="85"/>
      <c r="H124" s="86">
        <v>42117</v>
      </c>
      <c r="I124" s="87"/>
      <c r="J124" s="85"/>
      <c r="K124" s="85"/>
      <c r="L124" s="85">
        <v>-0.22</v>
      </c>
      <c r="M124" s="113"/>
      <c r="N124" s="113"/>
      <c r="O124" s="31"/>
      <c r="P124" s="31"/>
      <c r="Q124" s="31"/>
    </row>
    <row r="125" spans="1:17" s="3" customFormat="1" ht="12">
      <c r="A125" s="219"/>
      <c r="B125" s="82" t="s">
        <v>498</v>
      </c>
      <c r="C125" s="83">
        <v>600</v>
      </c>
      <c r="D125" s="84">
        <f t="shared" si="20"/>
        <v>33</v>
      </c>
      <c r="E125" s="84">
        <v>7</v>
      </c>
      <c r="F125" s="85">
        <f t="shared" si="22"/>
        <v>40</v>
      </c>
      <c r="G125" s="85">
        <v>40</v>
      </c>
      <c r="H125" s="86">
        <v>42121</v>
      </c>
      <c r="I125" s="87">
        <f t="shared" si="23"/>
        <v>0</v>
      </c>
      <c r="J125" s="85"/>
      <c r="K125" s="85"/>
      <c r="L125" s="85"/>
      <c r="M125" s="113"/>
      <c r="N125" s="88">
        <f t="shared" si="21"/>
        <v>0</v>
      </c>
      <c r="O125" s="31"/>
      <c r="P125" s="31"/>
      <c r="Q125" s="31"/>
    </row>
    <row r="126" spans="1:17" s="3" customFormat="1" ht="12">
      <c r="A126" s="18"/>
      <c r="B126" s="91" t="s">
        <v>890</v>
      </c>
      <c r="C126" s="92">
        <v>600</v>
      </c>
      <c r="D126" s="93">
        <f t="shared" si="20"/>
        <v>33</v>
      </c>
      <c r="E126" s="93">
        <v>7</v>
      </c>
      <c r="F126" s="94">
        <f t="shared" si="22"/>
        <v>40</v>
      </c>
      <c r="G126" s="94">
        <v>40</v>
      </c>
      <c r="H126" s="95">
        <v>42115</v>
      </c>
      <c r="I126" s="96">
        <f t="shared" si="23"/>
        <v>0</v>
      </c>
      <c r="J126" s="94"/>
      <c r="K126" s="94"/>
      <c r="L126" s="94"/>
      <c r="M126" s="106"/>
      <c r="N126" s="90">
        <f t="shared" si="21"/>
        <v>0</v>
      </c>
      <c r="O126" s="31"/>
      <c r="P126" s="31"/>
      <c r="Q126" s="31"/>
    </row>
    <row r="127" spans="1:17" s="3" customFormat="1" ht="12">
      <c r="A127" s="219"/>
      <c r="B127" s="57" t="s">
        <v>402</v>
      </c>
      <c r="C127" s="76">
        <v>605</v>
      </c>
      <c r="D127" s="93">
        <f t="shared" si="20"/>
        <v>33.275</v>
      </c>
      <c r="E127" s="93">
        <v>7</v>
      </c>
      <c r="F127" s="78">
        <f t="shared" si="22"/>
        <v>40.275</v>
      </c>
      <c r="G127" s="78">
        <v>40.28</v>
      </c>
      <c r="H127" s="79">
        <v>42118</v>
      </c>
      <c r="I127" s="80">
        <v>0</v>
      </c>
      <c r="J127" s="78"/>
      <c r="K127" s="58">
        <v>-0.03</v>
      </c>
      <c r="L127" s="78"/>
      <c r="M127" s="105"/>
      <c r="N127" s="66">
        <f t="shared" si="21"/>
        <v>-0.03</v>
      </c>
      <c r="O127" s="31"/>
      <c r="P127" s="31"/>
      <c r="Q127" s="31"/>
    </row>
    <row r="128" spans="1:17" s="3" customFormat="1" ht="12">
      <c r="A128" s="18"/>
      <c r="B128" s="184" t="s">
        <v>224</v>
      </c>
      <c r="C128" s="27">
        <v>645</v>
      </c>
      <c r="D128" s="28">
        <f t="shared" si="20"/>
        <v>35.475</v>
      </c>
      <c r="E128" s="28">
        <v>7</v>
      </c>
      <c r="F128" s="29">
        <f t="shared" si="22"/>
        <v>42.475</v>
      </c>
      <c r="G128" s="29"/>
      <c r="H128" s="30"/>
      <c r="I128" s="186">
        <f t="shared" si="23"/>
        <v>42.475</v>
      </c>
      <c r="J128" s="29"/>
      <c r="K128" s="29"/>
      <c r="L128" s="29"/>
      <c r="M128" s="187"/>
      <c r="N128" s="231">
        <f t="shared" si="21"/>
        <v>42.475</v>
      </c>
      <c r="O128" s="31"/>
      <c r="P128" s="31"/>
      <c r="Q128" s="31"/>
    </row>
    <row r="129" spans="1:17" s="3" customFormat="1" ht="12">
      <c r="A129" s="219"/>
      <c r="B129" s="32" t="s">
        <v>84</v>
      </c>
      <c r="C129" s="27">
        <v>600</v>
      </c>
      <c r="D129" s="28">
        <f>(SUM(C129:C129))*0.055</f>
        <v>33</v>
      </c>
      <c r="E129" s="28">
        <v>7</v>
      </c>
      <c r="F129" s="29">
        <f>SUM(D129:E129)</f>
        <v>40</v>
      </c>
      <c r="G129" s="29"/>
      <c r="H129" s="30"/>
      <c r="I129" s="186">
        <f t="shared" si="23"/>
        <v>40</v>
      </c>
      <c r="J129" s="29"/>
      <c r="K129" s="78">
        <v>72.98</v>
      </c>
      <c r="L129" s="55">
        <v>3.94</v>
      </c>
      <c r="M129" s="187"/>
      <c r="N129" s="187">
        <f>SUM(I129:M130)</f>
        <v>40.01</v>
      </c>
      <c r="O129" s="31"/>
      <c r="P129" s="31"/>
      <c r="Q129" s="31"/>
    </row>
    <row r="130" spans="1:17" s="3" customFormat="1" ht="12">
      <c r="A130" s="219"/>
      <c r="B130" s="46" t="s">
        <v>84</v>
      </c>
      <c r="C130" s="37"/>
      <c r="D130" s="38"/>
      <c r="E130" s="38"/>
      <c r="F130" s="39"/>
      <c r="G130" s="39"/>
      <c r="H130" s="86">
        <v>42060</v>
      </c>
      <c r="I130" s="189"/>
      <c r="J130" s="39"/>
      <c r="K130" s="85">
        <v>-72.98</v>
      </c>
      <c r="L130" s="40">
        <v>-3.93</v>
      </c>
      <c r="M130" s="190"/>
      <c r="N130" s="190"/>
      <c r="O130" s="31"/>
      <c r="P130" s="31"/>
      <c r="Q130" s="31"/>
    </row>
    <row r="131" spans="1:17" s="3" customFormat="1" ht="12">
      <c r="A131" s="18"/>
      <c r="B131" s="41" t="s">
        <v>876</v>
      </c>
      <c r="C131" s="42">
        <v>600</v>
      </c>
      <c r="D131" s="38">
        <f>SUM(C131*0.055)</f>
        <v>33</v>
      </c>
      <c r="E131" s="38">
        <v>7</v>
      </c>
      <c r="F131" s="35">
        <f aca="true" t="shared" si="24" ref="F131:F136">SUM(D131:E131)</f>
        <v>40</v>
      </c>
      <c r="G131" s="35"/>
      <c r="H131" s="44"/>
      <c r="I131" s="196">
        <f aca="true" t="shared" si="25" ref="I131:I136">SUM(F131-G131)</f>
        <v>40</v>
      </c>
      <c r="J131" s="35"/>
      <c r="K131" s="45">
        <v>72.97</v>
      </c>
      <c r="L131" s="45">
        <v>3.94</v>
      </c>
      <c r="M131" s="192"/>
      <c r="N131" s="231">
        <f aca="true" t="shared" si="26" ref="N131:N137">SUM(I131:M131)</f>
        <v>116.91</v>
      </c>
      <c r="O131" s="31"/>
      <c r="P131" s="31"/>
      <c r="Q131" s="31"/>
    </row>
    <row r="132" spans="1:17" s="3" customFormat="1" ht="12">
      <c r="A132" s="219"/>
      <c r="B132" s="184" t="s">
        <v>837</v>
      </c>
      <c r="C132" s="27">
        <v>620</v>
      </c>
      <c r="D132" s="52">
        <f>SUM(C132*0.055)</f>
        <v>34.1</v>
      </c>
      <c r="E132" s="52">
        <v>7</v>
      </c>
      <c r="F132" s="29">
        <f t="shared" si="24"/>
        <v>41.1</v>
      </c>
      <c r="G132" s="29"/>
      <c r="H132" s="30"/>
      <c r="I132" s="186">
        <f t="shared" si="25"/>
        <v>41.1</v>
      </c>
      <c r="J132" s="29"/>
      <c r="K132" s="29"/>
      <c r="L132" s="29"/>
      <c r="M132" s="187"/>
      <c r="N132" s="231">
        <f t="shared" si="26"/>
        <v>41.1</v>
      </c>
      <c r="O132" s="31"/>
      <c r="P132" s="31"/>
      <c r="Q132" s="31"/>
    </row>
    <row r="133" spans="1:17" s="3" customFormat="1" ht="12">
      <c r="A133" s="18"/>
      <c r="B133" s="65" t="s">
        <v>531</v>
      </c>
      <c r="C133" s="51">
        <v>600</v>
      </c>
      <c r="D133" s="52">
        <f>SUM(C133*0.055)</f>
        <v>33</v>
      </c>
      <c r="E133" s="52">
        <v>7</v>
      </c>
      <c r="F133" s="50">
        <f t="shared" si="24"/>
        <v>40</v>
      </c>
      <c r="G133" s="50"/>
      <c r="H133" s="53"/>
      <c r="I133" s="193">
        <f t="shared" si="25"/>
        <v>40</v>
      </c>
      <c r="J133" s="50"/>
      <c r="K133" s="49">
        <v>-35.05</v>
      </c>
      <c r="L133" s="50"/>
      <c r="M133" s="194"/>
      <c r="N133" s="231">
        <f t="shared" si="26"/>
        <v>4.950000000000003</v>
      </c>
      <c r="O133" s="31"/>
      <c r="P133" s="31"/>
      <c r="Q133" s="31"/>
    </row>
    <row r="134" spans="1:17" s="3" customFormat="1" ht="12">
      <c r="A134" s="219"/>
      <c r="B134" s="191" t="s">
        <v>702</v>
      </c>
      <c r="C134" s="42">
        <v>601</v>
      </c>
      <c r="D134" s="52">
        <f>SUM(C134*0.055)</f>
        <v>33.055</v>
      </c>
      <c r="E134" s="52">
        <v>7</v>
      </c>
      <c r="F134" s="35">
        <f t="shared" si="24"/>
        <v>40.055</v>
      </c>
      <c r="G134" s="35"/>
      <c r="H134" s="44"/>
      <c r="I134" s="196">
        <f t="shared" si="25"/>
        <v>40.055</v>
      </c>
      <c r="J134" s="35"/>
      <c r="K134" s="35"/>
      <c r="L134" s="35"/>
      <c r="M134" s="192"/>
      <c r="N134" s="231">
        <f t="shared" si="26"/>
        <v>40.055</v>
      </c>
      <c r="O134" s="31"/>
      <c r="P134" s="31"/>
      <c r="Q134" s="31"/>
    </row>
    <row r="135" spans="1:17" s="3" customFormat="1" ht="12">
      <c r="A135" s="18"/>
      <c r="B135" s="65" t="s">
        <v>139</v>
      </c>
      <c r="C135" s="51">
        <v>580</v>
      </c>
      <c r="D135" s="52">
        <f>SUM(C135*0.055)</f>
        <v>31.9</v>
      </c>
      <c r="E135" s="52">
        <v>7</v>
      </c>
      <c r="F135" s="50">
        <f t="shared" si="24"/>
        <v>38.9</v>
      </c>
      <c r="G135" s="50"/>
      <c r="H135" s="53"/>
      <c r="I135" s="193">
        <f t="shared" si="25"/>
        <v>38.9</v>
      </c>
      <c r="J135" s="50"/>
      <c r="K135" s="49">
        <v>-0.88</v>
      </c>
      <c r="L135" s="50"/>
      <c r="M135" s="194"/>
      <c r="N135" s="231">
        <f t="shared" si="26"/>
        <v>38.019999999999996</v>
      </c>
      <c r="O135" s="31"/>
      <c r="P135" s="31"/>
      <c r="Q135" s="31"/>
    </row>
    <row r="136" spans="1:17" s="3" customFormat="1" ht="12">
      <c r="A136" s="219"/>
      <c r="B136" s="198" t="s">
        <v>466</v>
      </c>
      <c r="C136" s="51">
        <v>740</v>
      </c>
      <c r="D136" s="52">
        <f>(SUM(C136:C136))*0.055</f>
        <v>40.7</v>
      </c>
      <c r="E136" s="52">
        <v>7</v>
      </c>
      <c r="F136" s="50">
        <f t="shared" si="24"/>
        <v>47.7</v>
      </c>
      <c r="G136" s="50"/>
      <c r="H136" s="53"/>
      <c r="I136" s="193">
        <f t="shared" si="25"/>
        <v>47.7</v>
      </c>
      <c r="J136" s="50"/>
      <c r="K136" s="50"/>
      <c r="L136" s="50"/>
      <c r="M136" s="194"/>
      <c r="N136" s="231">
        <f t="shared" si="26"/>
        <v>47.7</v>
      </c>
      <c r="O136" s="31"/>
      <c r="P136" s="31"/>
      <c r="Q136" s="31"/>
    </row>
    <row r="137" spans="1:17" s="3" customFormat="1" ht="12">
      <c r="A137" s="18"/>
      <c r="B137" s="41" t="s">
        <v>379</v>
      </c>
      <c r="C137" s="42">
        <v>889</v>
      </c>
      <c r="D137" s="43">
        <f aca="true" t="shared" si="27" ref="D137:D158">SUM(C137*0.055)</f>
        <v>48.895</v>
      </c>
      <c r="E137" s="43">
        <v>7</v>
      </c>
      <c r="F137" s="35">
        <f aca="true" t="shared" si="28" ref="F137:F144">SUM(D137:E137)</f>
        <v>55.895</v>
      </c>
      <c r="G137" s="35"/>
      <c r="H137" s="44"/>
      <c r="I137" s="196">
        <f aca="true" t="shared" si="29" ref="I137:I144">SUM(F137-G137)</f>
        <v>55.895</v>
      </c>
      <c r="J137" s="35"/>
      <c r="K137" s="45">
        <v>55.1</v>
      </c>
      <c r="L137" s="45">
        <v>2.79</v>
      </c>
      <c r="M137" s="192"/>
      <c r="N137" s="231">
        <f t="shared" si="26"/>
        <v>113.78500000000001</v>
      </c>
      <c r="O137" s="31"/>
      <c r="P137" s="31"/>
      <c r="Q137" s="31"/>
    </row>
    <row r="138" spans="1:17" s="3" customFormat="1" ht="12">
      <c r="A138" s="219"/>
      <c r="B138" s="184" t="s">
        <v>390</v>
      </c>
      <c r="C138" s="27">
        <v>712</v>
      </c>
      <c r="D138" s="28">
        <f t="shared" si="27"/>
        <v>39.160000000000004</v>
      </c>
      <c r="E138" s="28">
        <v>7</v>
      </c>
      <c r="F138" s="29">
        <f t="shared" si="28"/>
        <v>46.160000000000004</v>
      </c>
      <c r="G138" s="29"/>
      <c r="H138" s="30"/>
      <c r="I138" s="186">
        <f t="shared" si="29"/>
        <v>46.160000000000004</v>
      </c>
      <c r="J138" s="29"/>
      <c r="K138" s="78">
        <v>51.59</v>
      </c>
      <c r="L138" s="78">
        <v>5.65</v>
      </c>
      <c r="M138" s="187"/>
      <c r="N138" s="187">
        <f>SUM(I138:M139)</f>
        <v>46.160000000000004</v>
      </c>
      <c r="O138" s="31"/>
      <c r="P138" s="31"/>
      <c r="Q138" s="31"/>
    </row>
    <row r="139" spans="1:17" s="3" customFormat="1" ht="12">
      <c r="A139" s="219"/>
      <c r="B139" s="188" t="s">
        <v>390</v>
      </c>
      <c r="C139" s="37"/>
      <c r="D139" s="38"/>
      <c r="E139" s="38"/>
      <c r="F139" s="39"/>
      <c r="G139" s="39"/>
      <c r="H139" s="86">
        <v>42060</v>
      </c>
      <c r="I139" s="189"/>
      <c r="J139" s="39"/>
      <c r="K139" s="85">
        <v>-51.59</v>
      </c>
      <c r="L139" s="85">
        <v>-5.65</v>
      </c>
      <c r="M139" s="190"/>
      <c r="N139" s="190"/>
      <c r="O139" s="31"/>
      <c r="P139" s="31"/>
      <c r="Q139" s="31"/>
    </row>
    <row r="140" spans="1:17" s="3" customFormat="1" ht="12">
      <c r="A140" s="18"/>
      <c r="B140" s="82" t="s">
        <v>216</v>
      </c>
      <c r="C140" s="83">
        <v>1146</v>
      </c>
      <c r="D140" s="84">
        <f t="shared" si="27"/>
        <v>63.03</v>
      </c>
      <c r="E140" s="84">
        <v>7</v>
      </c>
      <c r="F140" s="85">
        <f t="shared" si="28"/>
        <v>70.03</v>
      </c>
      <c r="G140" s="85">
        <v>70.03</v>
      </c>
      <c r="H140" s="98">
        <v>42114</v>
      </c>
      <c r="I140" s="87">
        <f t="shared" si="29"/>
        <v>0</v>
      </c>
      <c r="J140" s="85"/>
      <c r="K140" s="85"/>
      <c r="L140" s="85"/>
      <c r="M140" s="113"/>
      <c r="N140" s="90">
        <f aca="true" t="shared" si="30" ref="N140:N160">SUM(I140:M140)</f>
        <v>0</v>
      </c>
      <c r="O140" s="31"/>
      <c r="P140" s="31"/>
      <c r="Q140" s="31"/>
    </row>
    <row r="141" spans="1:17" s="3" customFormat="1" ht="12">
      <c r="A141" s="219"/>
      <c r="B141" s="75" t="s">
        <v>776</v>
      </c>
      <c r="C141" s="76">
        <v>570</v>
      </c>
      <c r="D141" s="77">
        <f t="shared" si="27"/>
        <v>31.35</v>
      </c>
      <c r="E141" s="77">
        <v>7</v>
      </c>
      <c r="F141" s="78">
        <f t="shared" si="28"/>
        <v>38.35</v>
      </c>
      <c r="G141" s="78">
        <v>38.35</v>
      </c>
      <c r="H141" s="79">
        <v>42091</v>
      </c>
      <c r="I141" s="80">
        <f t="shared" si="29"/>
        <v>0</v>
      </c>
      <c r="J141" s="78"/>
      <c r="K141" s="78"/>
      <c r="L141" s="78"/>
      <c r="M141" s="105"/>
      <c r="N141" s="81">
        <f t="shared" si="30"/>
        <v>0</v>
      </c>
      <c r="O141" s="31"/>
      <c r="P141" s="31"/>
      <c r="Q141" s="31"/>
    </row>
    <row r="142" spans="1:17" s="3" customFormat="1" ht="12">
      <c r="A142" s="18"/>
      <c r="B142" s="184" t="s">
        <v>180</v>
      </c>
      <c r="C142" s="27">
        <v>531</v>
      </c>
      <c r="D142" s="28">
        <f t="shared" si="27"/>
        <v>29.205000000000002</v>
      </c>
      <c r="E142" s="28">
        <v>7</v>
      </c>
      <c r="F142" s="29">
        <f t="shared" si="28"/>
        <v>36.205</v>
      </c>
      <c r="G142" s="29"/>
      <c r="H142" s="30"/>
      <c r="I142" s="186">
        <f t="shared" si="29"/>
        <v>36.205</v>
      </c>
      <c r="J142" s="29"/>
      <c r="K142" s="78">
        <v>32.7</v>
      </c>
      <c r="L142" s="78">
        <v>1.14</v>
      </c>
      <c r="M142" s="187"/>
      <c r="N142" s="187">
        <f>SUM(I142:M143)</f>
        <v>36.205</v>
      </c>
      <c r="O142" s="31"/>
      <c r="P142" s="31"/>
      <c r="Q142" s="31"/>
    </row>
    <row r="143" spans="1:17" s="3" customFormat="1" ht="12">
      <c r="A143" s="18"/>
      <c r="B143" s="188" t="s">
        <v>180</v>
      </c>
      <c r="C143" s="37"/>
      <c r="D143" s="38"/>
      <c r="E143" s="38"/>
      <c r="F143" s="39"/>
      <c r="G143" s="39"/>
      <c r="H143" s="86">
        <v>42090</v>
      </c>
      <c r="I143" s="189"/>
      <c r="J143" s="39"/>
      <c r="K143" s="85">
        <v>-32.7</v>
      </c>
      <c r="L143" s="85">
        <v>-1.14</v>
      </c>
      <c r="M143" s="190"/>
      <c r="N143" s="190"/>
      <c r="O143" s="31"/>
      <c r="P143" s="31"/>
      <c r="Q143" s="31"/>
    </row>
    <row r="144" spans="1:17" s="3" customFormat="1" ht="12">
      <c r="A144" s="219"/>
      <c r="B144" s="41" t="s">
        <v>243</v>
      </c>
      <c r="C144" s="42">
        <v>930</v>
      </c>
      <c r="D144" s="43">
        <f t="shared" si="27"/>
        <v>51.15</v>
      </c>
      <c r="E144" s="43">
        <v>7</v>
      </c>
      <c r="F144" s="35">
        <f t="shared" si="28"/>
        <v>58.15</v>
      </c>
      <c r="G144" s="35"/>
      <c r="H144" s="44"/>
      <c r="I144" s="196">
        <f t="shared" si="29"/>
        <v>58.15</v>
      </c>
      <c r="J144" s="35"/>
      <c r="K144" s="45">
        <v>52.74</v>
      </c>
      <c r="L144" s="45">
        <v>18.41</v>
      </c>
      <c r="M144" s="192"/>
      <c r="N144" s="228">
        <f t="shared" si="30"/>
        <v>129.3</v>
      </c>
      <c r="O144" s="31"/>
      <c r="P144" s="31"/>
      <c r="Q144" s="31"/>
    </row>
    <row r="145" spans="1:17" s="3" customFormat="1" ht="12">
      <c r="A145" s="18"/>
      <c r="B145" s="75" t="s">
        <v>942</v>
      </c>
      <c r="C145" s="76">
        <v>636</v>
      </c>
      <c r="D145" s="77">
        <f t="shared" si="27"/>
        <v>34.98</v>
      </c>
      <c r="E145" s="77">
        <v>7</v>
      </c>
      <c r="F145" s="78">
        <f aca="true" t="shared" si="31" ref="F145:F160">SUM(D145:E145)</f>
        <v>41.98</v>
      </c>
      <c r="G145" s="78">
        <v>39.7</v>
      </c>
      <c r="H145" s="79">
        <v>42137</v>
      </c>
      <c r="I145" s="80">
        <f>SUM(F145-G145)</f>
        <v>2.279999999999994</v>
      </c>
      <c r="J145" s="78"/>
      <c r="K145" s="78">
        <v>-2.28</v>
      </c>
      <c r="L145" s="78"/>
      <c r="M145" s="105"/>
      <c r="N145" s="105">
        <v>0</v>
      </c>
      <c r="O145" s="31"/>
      <c r="P145" s="31"/>
      <c r="Q145" s="31"/>
    </row>
    <row r="146" spans="1:17" s="3" customFormat="1" ht="12">
      <c r="A146" s="18"/>
      <c r="B146" s="82" t="s">
        <v>942</v>
      </c>
      <c r="C146" s="83"/>
      <c r="D146" s="84"/>
      <c r="E146" s="84"/>
      <c r="F146" s="85"/>
      <c r="G146" s="85"/>
      <c r="H146" s="86" t="s">
        <v>66</v>
      </c>
      <c r="I146" s="87">
        <v>-2.28</v>
      </c>
      <c r="J146" s="85"/>
      <c r="K146" s="85">
        <v>2.28</v>
      </c>
      <c r="L146" s="85"/>
      <c r="M146" s="113"/>
      <c r="N146" s="113"/>
      <c r="O146" s="31"/>
      <c r="P146" s="31"/>
      <c r="Q146" s="31"/>
    </row>
    <row r="147" spans="1:17" s="3" customFormat="1" ht="12">
      <c r="A147" s="219"/>
      <c r="B147" s="82" t="s">
        <v>943</v>
      </c>
      <c r="C147" s="83">
        <v>820</v>
      </c>
      <c r="D147" s="84">
        <f t="shared" si="27"/>
        <v>45.1</v>
      </c>
      <c r="E147" s="84">
        <v>7</v>
      </c>
      <c r="F147" s="85">
        <f t="shared" si="31"/>
        <v>52.1</v>
      </c>
      <c r="G147" s="85">
        <v>52.1</v>
      </c>
      <c r="H147" s="86">
        <v>42114</v>
      </c>
      <c r="I147" s="87">
        <f aca="true" t="shared" si="32" ref="I147:I160">SUM(F147-G147)</f>
        <v>0</v>
      </c>
      <c r="J147" s="85"/>
      <c r="K147" s="85"/>
      <c r="L147" s="85"/>
      <c r="M147" s="122"/>
      <c r="N147" s="113">
        <f t="shared" si="30"/>
        <v>0</v>
      </c>
      <c r="O147" s="31"/>
      <c r="P147" s="31"/>
      <c r="Q147" s="31"/>
    </row>
    <row r="148" spans="1:17" s="3" customFormat="1" ht="12">
      <c r="A148" s="18"/>
      <c r="B148" s="91" t="s">
        <v>202</v>
      </c>
      <c r="C148" s="92">
        <v>612</v>
      </c>
      <c r="D148" s="93">
        <f t="shared" si="27"/>
        <v>33.660000000000004</v>
      </c>
      <c r="E148" s="93">
        <v>7</v>
      </c>
      <c r="F148" s="94">
        <f t="shared" si="31"/>
        <v>40.660000000000004</v>
      </c>
      <c r="G148" s="94">
        <v>40.66</v>
      </c>
      <c r="H148" s="99">
        <v>42109</v>
      </c>
      <c r="I148" s="96">
        <v>0</v>
      </c>
      <c r="J148" s="94"/>
      <c r="K148" s="94"/>
      <c r="L148" s="94"/>
      <c r="M148" s="106"/>
      <c r="N148" s="90">
        <f t="shared" si="30"/>
        <v>0</v>
      </c>
      <c r="O148" s="31"/>
      <c r="P148" s="31"/>
      <c r="Q148" s="31"/>
    </row>
    <row r="149" spans="1:17" s="3" customFormat="1" ht="12">
      <c r="A149" s="219"/>
      <c r="B149" s="75" t="s">
        <v>940</v>
      </c>
      <c r="C149" s="76">
        <v>652</v>
      </c>
      <c r="D149" s="93">
        <f t="shared" si="27"/>
        <v>35.86</v>
      </c>
      <c r="E149" s="93">
        <v>7</v>
      </c>
      <c r="F149" s="78">
        <f t="shared" si="31"/>
        <v>42.86</v>
      </c>
      <c r="G149" s="78">
        <v>42.86</v>
      </c>
      <c r="H149" s="79">
        <v>42093</v>
      </c>
      <c r="I149" s="80">
        <f t="shared" si="32"/>
        <v>0</v>
      </c>
      <c r="J149" s="78"/>
      <c r="K149" s="78"/>
      <c r="L149" s="78"/>
      <c r="M149" s="105"/>
      <c r="N149" s="90">
        <f t="shared" si="30"/>
        <v>0</v>
      </c>
      <c r="O149" s="31"/>
      <c r="P149" s="31"/>
      <c r="Q149" s="31"/>
    </row>
    <row r="150" spans="1:17" s="3" customFormat="1" ht="12">
      <c r="A150" s="18"/>
      <c r="B150" s="198" t="s">
        <v>116</v>
      </c>
      <c r="C150" s="51">
        <v>690</v>
      </c>
      <c r="D150" s="52">
        <f t="shared" si="27"/>
        <v>37.95</v>
      </c>
      <c r="E150" s="52">
        <v>7</v>
      </c>
      <c r="F150" s="50">
        <f t="shared" si="31"/>
        <v>44.95</v>
      </c>
      <c r="G150" s="50"/>
      <c r="H150" s="53"/>
      <c r="I150" s="193">
        <f t="shared" si="32"/>
        <v>44.95</v>
      </c>
      <c r="J150" s="50"/>
      <c r="K150" s="50"/>
      <c r="L150" s="50"/>
      <c r="M150" s="194"/>
      <c r="N150" s="231">
        <f t="shared" si="30"/>
        <v>44.95</v>
      </c>
      <c r="O150" s="31"/>
      <c r="P150" s="31"/>
      <c r="Q150" s="31"/>
    </row>
    <row r="151" spans="1:17" s="3" customFormat="1" ht="12">
      <c r="A151" s="219"/>
      <c r="B151" s="54" t="s">
        <v>512</v>
      </c>
      <c r="C151" s="51">
        <v>747</v>
      </c>
      <c r="D151" s="52">
        <f t="shared" si="27"/>
        <v>41.085</v>
      </c>
      <c r="E151" s="52">
        <v>7</v>
      </c>
      <c r="F151" s="50">
        <f t="shared" si="31"/>
        <v>48.085</v>
      </c>
      <c r="G151" s="50"/>
      <c r="H151" s="53"/>
      <c r="I151" s="193">
        <f t="shared" si="32"/>
        <v>48.085</v>
      </c>
      <c r="J151" s="50"/>
      <c r="K151" s="50"/>
      <c r="L151" s="33">
        <v>2.35</v>
      </c>
      <c r="M151" s="194"/>
      <c r="N151" s="231">
        <f t="shared" si="30"/>
        <v>50.435</v>
      </c>
      <c r="O151" s="31"/>
      <c r="P151" s="31"/>
      <c r="Q151" s="31"/>
    </row>
    <row r="152" spans="1:17" s="3" customFormat="1" ht="12">
      <c r="A152" s="18"/>
      <c r="B152" s="191" t="s">
        <v>811</v>
      </c>
      <c r="C152" s="42">
        <v>690</v>
      </c>
      <c r="D152" s="52">
        <f t="shared" si="27"/>
        <v>37.95</v>
      </c>
      <c r="E152" s="52">
        <v>7</v>
      </c>
      <c r="F152" s="35">
        <f t="shared" si="31"/>
        <v>44.95</v>
      </c>
      <c r="G152" s="35"/>
      <c r="H152" s="44"/>
      <c r="I152" s="196">
        <f t="shared" si="32"/>
        <v>44.95</v>
      </c>
      <c r="J152" s="35"/>
      <c r="K152" s="35"/>
      <c r="L152" s="35"/>
      <c r="M152" s="192"/>
      <c r="N152" s="231">
        <f t="shared" si="30"/>
        <v>44.95</v>
      </c>
      <c r="O152" s="31"/>
      <c r="P152" s="31"/>
      <c r="Q152" s="31"/>
    </row>
    <row r="153" spans="1:17" s="3" customFormat="1" ht="12">
      <c r="A153" s="219"/>
      <c r="B153" s="54" t="s">
        <v>67</v>
      </c>
      <c r="C153" s="51">
        <v>680</v>
      </c>
      <c r="D153" s="52">
        <f t="shared" si="27"/>
        <v>37.4</v>
      </c>
      <c r="E153" s="52">
        <v>7</v>
      </c>
      <c r="F153" s="50">
        <f t="shared" si="31"/>
        <v>44.4</v>
      </c>
      <c r="G153" s="50"/>
      <c r="H153" s="53"/>
      <c r="I153" s="193">
        <f t="shared" si="32"/>
        <v>44.4</v>
      </c>
      <c r="J153" s="50"/>
      <c r="K153" s="50"/>
      <c r="L153" s="33">
        <v>2.02</v>
      </c>
      <c r="M153" s="194"/>
      <c r="N153" s="231">
        <f t="shared" si="30"/>
        <v>46.42</v>
      </c>
      <c r="O153" s="31"/>
      <c r="P153" s="31"/>
      <c r="Q153" s="31"/>
    </row>
    <row r="154" spans="1:17" s="3" customFormat="1" ht="12">
      <c r="A154" s="18"/>
      <c r="B154" s="191" t="s">
        <v>928</v>
      </c>
      <c r="C154" s="42">
        <v>760</v>
      </c>
      <c r="D154" s="52">
        <f t="shared" si="27"/>
        <v>41.8</v>
      </c>
      <c r="E154" s="52">
        <v>7</v>
      </c>
      <c r="F154" s="35">
        <f t="shared" si="31"/>
        <v>48.8</v>
      </c>
      <c r="G154" s="35"/>
      <c r="H154" s="44"/>
      <c r="I154" s="196">
        <f t="shared" si="32"/>
        <v>48.8</v>
      </c>
      <c r="J154" s="35"/>
      <c r="K154" s="35"/>
      <c r="L154" s="35"/>
      <c r="M154" s="192"/>
      <c r="N154" s="231">
        <f t="shared" si="30"/>
        <v>48.8</v>
      </c>
      <c r="O154" s="31"/>
      <c r="P154" s="31"/>
      <c r="Q154" s="31"/>
    </row>
    <row r="155" spans="1:17" s="3" customFormat="1" ht="12">
      <c r="A155" s="219"/>
      <c r="B155" s="54" t="s">
        <v>457</v>
      </c>
      <c r="C155" s="51">
        <v>613</v>
      </c>
      <c r="D155" s="52">
        <f t="shared" si="27"/>
        <v>33.715</v>
      </c>
      <c r="E155" s="52">
        <v>7</v>
      </c>
      <c r="F155" s="50">
        <f t="shared" si="31"/>
        <v>40.715</v>
      </c>
      <c r="G155" s="50"/>
      <c r="H155" s="53"/>
      <c r="I155" s="193">
        <f t="shared" si="32"/>
        <v>40.715</v>
      </c>
      <c r="J155" s="50"/>
      <c r="K155" s="50"/>
      <c r="L155" s="33">
        <v>0.12</v>
      </c>
      <c r="M155" s="194"/>
      <c r="N155" s="231">
        <f t="shared" si="30"/>
        <v>40.835</v>
      </c>
      <c r="O155" s="31"/>
      <c r="P155" s="31"/>
      <c r="Q155" s="31"/>
    </row>
    <row r="156" spans="1:17" s="3" customFormat="1" ht="12">
      <c r="A156" s="18"/>
      <c r="B156" s="191" t="s">
        <v>572</v>
      </c>
      <c r="C156" s="42">
        <v>832</v>
      </c>
      <c r="D156" s="52">
        <f t="shared" si="27"/>
        <v>45.76</v>
      </c>
      <c r="E156" s="52">
        <v>7</v>
      </c>
      <c r="F156" s="35">
        <f t="shared" si="31"/>
        <v>52.76</v>
      </c>
      <c r="G156" s="35"/>
      <c r="H156" s="44"/>
      <c r="I156" s="196">
        <f>SUM(F156-G156)</f>
        <v>52.76</v>
      </c>
      <c r="J156" s="35"/>
      <c r="K156" s="35"/>
      <c r="L156" s="35"/>
      <c r="M156" s="192"/>
      <c r="N156" s="231">
        <f t="shared" si="30"/>
        <v>52.76</v>
      </c>
      <c r="O156" s="31"/>
      <c r="P156" s="31"/>
      <c r="Q156" s="31"/>
    </row>
    <row r="157" spans="1:17" s="3" customFormat="1" ht="12">
      <c r="A157" s="219"/>
      <c r="B157" s="184" t="s">
        <v>581</v>
      </c>
      <c r="C157" s="27">
        <v>641</v>
      </c>
      <c r="D157" s="28">
        <f t="shared" si="27"/>
        <v>35.255</v>
      </c>
      <c r="E157" s="28">
        <v>7</v>
      </c>
      <c r="F157" s="29">
        <f t="shared" si="31"/>
        <v>42.255</v>
      </c>
      <c r="G157" s="29"/>
      <c r="H157" s="30"/>
      <c r="I157" s="186">
        <f t="shared" si="32"/>
        <v>42.255</v>
      </c>
      <c r="J157" s="29"/>
      <c r="K157" s="29"/>
      <c r="L157" s="29"/>
      <c r="M157" s="187"/>
      <c r="N157" s="229">
        <f t="shared" si="30"/>
        <v>42.255</v>
      </c>
      <c r="O157" s="31"/>
      <c r="P157" s="31"/>
      <c r="Q157" s="31"/>
    </row>
    <row r="158" spans="1:17" s="3" customFormat="1" ht="12">
      <c r="A158" s="18"/>
      <c r="B158" s="184" t="s">
        <v>287</v>
      </c>
      <c r="C158" s="27">
        <v>618</v>
      </c>
      <c r="D158" s="28">
        <f t="shared" si="27"/>
        <v>33.99</v>
      </c>
      <c r="E158" s="28">
        <v>7</v>
      </c>
      <c r="F158" s="29">
        <f t="shared" si="31"/>
        <v>40.99</v>
      </c>
      <c r="G158" s="29"/>
      <c r="H158" s="30"/>
      <c r="I158" s="186">
        <f t="shared" si="32"/>
        <v>40.99</v>
      </c>
      <c r="J158" s="29"/>
      <c r="K158" s="78">
        <v>37.38</v>
      </c>
      <c r="L158" s="78">
        <v>2.02</v>
      </c>
      <c r="M158" s="187"/>
      <c r="N158" s="187">
        <f>SUM(I158:M159)</f>
        <v>40.989999999999995</v>
      </c>
      <c r="O158" s="31"/>
      <c r="P158" s="31"/>
      <c r="Q158" s="31"/>
    </row>
    <row r="159" spans="1:17" s="3" customFormat="1" ht="12">
      <c r="A159" s="18"/>
      <c r="B159" s="188" t="s">
        <v>287</v>
      </c>
      <c r="C159" s="37"/>
      <c r="D159" s="38"/>
      <c r="E159" s="38"/>
      <c r="F159" s="39"/>
      <c r="G159" s="39"/>
      <c r="H159" s="86">
        <v>42068</v>
      </c>
      <c r="I159" s="189"/>
      <c r="J159" s="39"/>
      <c r="K159" s="85">
        <v>-37.38</v>
      </c>
      <c r="L159" s="85">
        <v>-2.02</v>
      </c>
      <c r="M159" s="190"/>
      <c r="N159" s="190"/>
      <c r="O159" s="31"/>
      <c r="P159" s="31"/>
      <c r="Q159" s="31"/>
    </row>
    <row r="160" spans="1:17" s="3" customFormat="1" ht="12">
      <c r="A160" s="219"/>
      <c r="B160" s="41" t="s">
        <v>242</v>
      </c>
      <c r="C160" s="42">
        <v>621</v>
      </c>
      <c r="D160" s="38">
        <f>SUM(C160*0.055)+7</f>
        <v>41.155</v>
      </c>
      <c r="E160" s="43"/>
      <c r="F160" s="35">
        <f t="shared" si="31"/>
        <v>41.155</v>
      </c>
      <c r="G160" s="35"/>
      <c r="H160" s="44"/>
      <c r="I160" s="189">
        <f t="shared" si="32"/>
        <v>41.155</v>
      </c>
      <c r="J160" s="39"/>
      <c r="K160" s="47">
        <v>37.53</v>
      </c>
      <c r="L160" s="47">
        <v>2.02</v>
      </c>
      <c r="M160" s="190"/>
      <c r="N160" s="230">
        <f t="shared" si="30"/>
        <v>80.705</v>
      </c>
      <c r="O160" s="31"/>
      <c r="P160" s="31"/>
      <c r="Q160" s="31"/>
    </row>
    <row r="161" spans="1:17" s="3" customFormat="1" ht="12">
      <c r="A161" s="18"/>
      <c r="B161" s="75" t="s">
        <v>320</v>
      </c>
      <c r="C161" s="76">
        <v>697</v>
      </c>
      <c r="D161" s="77">
        <f>(SUM(C161:C162))*0.055</f>
        <v>73.535</v>
      </c>
      <c r="E161" s="77">
        <v>7</v>
      </c>
      <c r="F161" s="78">
        <f>SUM(D161:E162)</f>
        <v>80.535</v>
      </c>
      <c r="G161" s="78">
        <v>80.54</v>
      </c>
      <c r="H161" s="89">
        <v>42114</v>
      </c>
      <c r="I161" s="101">
        <v>0</v>
      </c>
      <c r="J161" s="101"/>
      <c r="K161" s="101"/>
      <c r="L161" s="101"/>
      <c r="M161" s="101"/>
      <c r="N161" s="81">
        <v>0</v>
      </c>
      <c r="O161" s="31"/>
      <c r="P161" s="31"/>
      <c r="Q161" s="31"/>
    </row>
    <row r="162" spans="1:17" s="3" customFormat="1" ht="12">
      <c r="A162" s="18"/>
      <c r="B162" s="82" t="s">
        <v>321</v>
      </c>
      <c r="C162" s="83">
        <v>640</v>
      </c>
      <c r="D162" s="84"/>
      <c r="E162" s="84"/>
      <c r="F162" s="85"/>
      <c r="G162" s="85"/>
      <c r="H162" s="238"/>
      <c r="I162" s="85"/>
      <c r="J162" s="85"/>
      <c r="K162" s="85"/>
      <c r="L162" s="85"/>
      <c r="M162" s="85"/>
      <c r="N162" s="88"/>
      <c r="O162" s="31"/>
      <c r="P162" s="31"/>
      <c r="Q162" s="31"/>
    </row>
    <row r="163" spans="1:17" s="3" customFormat="1" ht="12">
      <c r="A163" s="219"/>
      <c r="B163" s="198" t="s">
        <v>301</v>
      </c>
      <c r="C163" s="51">
        <v>667</v>
      </c>
      <c r="D163" s="52">
        <f aca="true" t="shared" si="33" ref="D163:D168">SUM(C163*0.055)</f>
        <v>36.685</v>
      </c>
      <c r="E163" s="52">
        <v>7</v>
      </c>
      <c r="F163" s="50">
        <f aca="true" t="shared" si="34" ref="F163:F168">SUM(D163:E163)</f>
        <v>43.685</v>
      </c>
      <c r="G163" s="50"/>
      <c r="H163" s="56"/>
      <c r="I163" s="193">
        <f aca="true" t="shared" si="35" ref="I163:I169">SUM(F163-G163)</f>
        <v>43.685</v>
      </c>
      <c r="J163" s="50"/>
      <c r="K163" s="50"/>
      <c r="L163" s="50"/>
      <c r="M163" s="194"/>
      <c r="N163" s="231">
        <f aca="true" t="shared" si="36" ref="N163:N168">SUM(I163:M163)</f>
        <v>43.685</v>
      </c>
      <c r="O163" s="31"/>
      <c r="P163" s="31"/>
      <c r="Q163" s="31"/>
    </row>
    <row r="164" spans="1:17" s="3" customFormat="1" ht="12">
      <c r="A164" s="18"/>
      <c r="B164" s="91" t="s">
        <v>209</v>
      </c>
      <c r="C164" s="92">
        <v>617</v>
      </c>
      <c r="D164" s="93">
        <f t="shared" si="33"/>
        <v>33.935</v>
      </c>
      <c r="E164" s="93">
        <v>7</v>
      </c>
      <c r="F164" s="94">
        <f t="shared" si="34"/>
        <v>40.935</v>
      </c>
      <c r="G164" s="94">
        <v>40.94</v>
      </c>
      <c r="H164" s="95">
        <v>42137</v>
      </c>
      <c r="I164" s="96">
        <v>0</v>
      </c>
      <c r="J164" s="94"/>
      <c r="K164" s="94"/>
      <c r="L164" s="94"/>
      <c r="M164" s="106"/>
      <c r="N164" s="90">
        <f t="shared" si="36"/>
        <v>0</v>
      </c>
      <c r="O164" s="31"/>
      <c r="P164" s="31"/>
      <c r="Q164" s="31"/>
    </row>
    <row r="165" spans="1:17" s="3" customFormat="1" ht="12">
      <c r="A165" s="219"/>
      <c r="B165" s="32" t="s">
        <v>936</v>
      </c>
      <c r="C165" s="76">
        <v>768</v>
      </c>
      <c r="D165" s="93">
        <f t="shared" si="33"/>
        <v>42.24</v>
      </c>
      <c r="E165" s="93">
        <v>7</v>
      </c>
      <c r="F165" s="78">
        <f t="shared" si="34"/>
        <v>49.24</v>
      </c>
      <c r="G165" s="78">
        <v>37.81</v>
      </c>
      <c r="H165" s="79">
        <v>42153</v>
      </c>
      <c r="I165" s="127">
        <f>SUM(F165-G165)</f>
        <v>11.43</v>
      </c>
      <c r="J165" s="78"/>
      <c r="K165" s="78"/>
      <c r="L165" s="78"/>
      <c r="M165" s="105"/>
      <c r="N165" s="136">
        <f t="shared" si="36"/>
        <v>11.43</v>
      </c>
      <c r="O165" s="31"/>
      <c r="P165" s="31"/>
      <c r="Q165" s="31"/>
    </row>
    <row r="166" spans="1:17" s="3" customFormat="1" ht="12">
      <c r="A166" s="18"/>
      <c r="B166" s="54" t="s">
        <v>58</v>
      </c>
      <c r="C166" s="51">
        <v>640</v>
      </c>
      <c r="D166" s="52">
        <f t="shared" si="33"/>
        <v>35.2</v>
      </c>
      <c r="E166" s="52">
        <v>7</v>
      </c>
      <c r="F166" s="50">
        <f t="shared" si="34"/>
        <v>42.2</v>
      </c>
      <c r="G166" s="50"/>
      <c r="H166" s="53"/>
      <c r="I166" s="193">
        <f t="shared" si="35"/>
        <v>42.2</v>
      </c>
      <c r="J166" s="50"/>
      <c r="K166" s="33">
        <v>38.46</v>
      </c>
      <c r="L166" s="33">
        <v>2.08</v>
      </c>
      <c r="M166" s="194"/>
      <c r="N166" s="231">
        <f t="shared" si="36"/>
        <v>82.74</v>
      </c>
      <c r="O166" s="31"/>
      <c r="P166" s="31"/>
      <c r="Q166" s="31"/>
    </row>
    <row r="167" spans="1:17" s="3" customFormat="1" ht="12">
      <c r="A167" s="219"/>
      <c r="B167" s="82" t="s">
        <v>77</v>
      </c>
      <c r="C167" s="83">
        <v>804</v>
      </c>
      <c r="D167" s="93">
        <f t="shared" si="33"/>
        <v>44.22</v>
      </c>
      <c r="E167" s="93">
        <v>7</v>
      </c>
      <c r="F167" s="85">
        <f t="shared" si="34"/>
        <v>51.22</v>
      </c>
      <c r="G167" s="85">
        <v>51.22</v>
      </c>
      <c r="H167" s="98">
        <v>42116</v>
      </c>
      <c r="I167" s="87">
        <f t="shared" si="35"/>
        <v>0</v>
      </c>
      <c r="J167" s="85"/>
      <c r="K167" s="85"/>
      <c r="L167" s="85"/>
      <c r="M167" s="113"/>
      <c r="N167" s="90">
        <f t="shared" si="36"/>
        <v>0</v>
      </c>
      <c r="O167" s="31"/>
      <c r="P167" s="31"/>
      <c r="Q167" s="31"/>
    </row>
    <row r="168" spans="1:17" s="3" customFormat="1" ht="12">
      <c r="A168" s="18"/>
      <c r="B168" s="91" t="s">
        <v>578</v>
      </c>
      <c r="C168" s="92">
        <v>600</v>
      </c>
      <c r="D168" s="93">
        <f t="shared" si="33"/>
        <v>33</v>
      </c>
      <c r="E168" s="93">
        <v>7</v>
      </c>
      <c r="F168" s="94">
        <f t="shared" si="34"/>
        <v>40</v>
      </c>
      <c r="G168" s="94">
        <v>40</v>
      </c>
      <c r="H168" s="95">
        <v>42135</v>
      </c>
      <c r="I168" s="96">
        <f t="shared" si="35"/>
        <v>0</v>
      </c>
      <c r="J168" s="94"/>
      <c r="K168" s="94"/>
      <c r="L168" s="94"/>
      <c r="M168" s="106"/>
      <c r="N168" s="90">
        <f t="shared" si="36"/>
        <v>0</v>
      </c>
      <c r="O168" s="31"/>
      <c r="P168" s="31"/>
      <c r="Q168" s="31"/>
    </row>
    <row r="169" spans="1:17" s="3" customFormat="1" ht="12">
      <c r="A169" s="219"/>
      <c r="B169" s="184" t="s">
        <v>230</v>
      </c>
      <c r="C169" s="27">
        <v>600</v>
      </c>
      <c r="D169" s="28">
        <f>(SUM(C169:C170))*0.055</f>
        <v>66</v>
      </c>
      <c r="E169" s="28">
        <v>7</v>
      </c>
      <c r="F169" s="29">
        <f>SUM(D169:E170)</f>
        <v>73</v>
      </c>
      <c r="G169" s="29"/>
      <c r="H169" s="34"/>
      <c r="I169" s="29">
        <f t="shared" si="35"/>
        <v>73</v>
      </c>
      <c r="J169" s="29"/>
      <c r="K169" s="29"/>
      <c r="L169" s="29"/>
      <c r="M169" s="29"/>
      <c r="N169" s="229">
        <f>SUM(F169+J169+K169+L169+M169-G169-G170+J170+K170+L170+M170)</f>
        <v>73</v>
      </c>
      <c r="O169" s="31"/>
      <c r="P169" s="31"/>
      <c r="Q169" s="31"/>
    </row>
    <row r="170" spans="1:17" s="3" customFormat="1" ht="12">
      <c r="A170" s="219"/>
      <c r="B170" s="191" t="s">
        <v>231</v>
      </c>
      <c r="C170" s="42">
        <v>600</v>
      </c>
      <c r="D170" s="43"/>
      <c r="E170" s="43"/>
      <c r="F170" s="35"/>
      <c r="G170" s="35"/>
      <c r="H170" s="63"/>
      <c r="I170" s="35"/>
      <c r="J170" s="35"/>
      <c r="K170" s="35"/>
      <c r="L170" s="35"/>
      <c r="M170" s="35"/>
      <c r="N170" s="228"/>
      <c r="O170" s="31"/>
      <c r="P170" s="31"/>
      <c r="Q170" s="31"/>
    </row>
    <row r="171" spans="1:17" s="3" customFormat="1" ht="12">
      <c r="A171" s="18"/>
      <c r="B171" s="75" t="s">
        <v>501</v>
      </c>
      <c r="C171" s="76">
        <v>600</v>
      </c>
      <c r="D171" s="77">
        <f aca="true" t="shared" si="37" ref="D171:D197">SUM(C171*0.055)</f>
        <v>33</v>
      </c>
      <c r="E171" s="77">
        <v>7</v>
      </c>
      <c r="F171" s="78">
        <f aca="true" t="shared" si="38" ref="F171:F182">SUM(D171:E171)</f>
        <v>40</v>
      </c>
      <c r="G171" s="78">
        <v>40</v>
      </c>
      <c r="H171" s="79">
        <v>42151</v>
      </c>
      <c r="I171" s="80">
        <f>SUM(F171-G171)</f>
        <v>0</v>
      </c>
      <c r="J171" s="78"/>
      <c r="K171" s="78"/>
      <c r="L171" s="78">
        <v>0.24</v>
      </c>
      <c r="M171" s="105"/>
      <c r="N171" s="105">
        <f>SUM(I171:M172)</f>
        <v>0</v>
      </c>
      <c r="O171" s="31"/>
      <c r="P171" s="31"/>
      <c r="Q171" s="31"/>
    </row>
    <row r="172" spans="1:17" s="3" customFormat="1" ht="12">
      <c r="A172" s="18"/>
      <c r="B172" s="82" t="s">
        <v>501</v>
      </c>
      <c r="C172" s="83"/>
      <c r="D172" s="84"/>
      <c r="E172" s="84"/>
      <c r="F172" s="85"/>
      <c r="G172" s="85"/>
      <c r="H172" s="86">
        <v>42151</v>
      </c>
      <c r="I172" s="87"/>
      <c r="J172" s="85"/>
      <c r="K172" s="85"/>
      <c r="L172" s="85">
        <v>-0.24</v>
      </c>
      <c r="M172" s="113"/>
      <c r="N172" s="113"/>
      <c r="O172" s="31"/>
      <c r="P172" s="31"/>
      <c r="Q172" s="31"/>
    </row>
    <row r="173" spans="1:17" s="3" customFormat="1" ht="12">
      <c r="A173" s="219"/>
      <c r="B173" s="60" t="s">
        <v>573</v>
      </c>
      <c r="C173" s="37">
        <v>710</v>
      </c>
      <c r="D173" s="38">
        <f t="shared" si="37"/>
        <v>39.05</v>
      </c>
      <c r="E173" s="38">
        <v>7</v>
      </c>
      <c r="F173" s="39">
        <f t="shared" si="38"/>
        <v>46.05</v>
      </c>
      <c r="G173" s="39"/>
      <c r="H173" s="48"/>
      <c r="I173" s="189">
        <f>SUM(F173-G173)</f>
        <v>46.05</v>
      </c>
      <c r="J173" s="39"/>
      <c r="K173" s="40">
        <v>-5.46</v>
      </c>
      <c r="L173" s="39"/>
      <c r="M173" s="190"/>
      <c r="N173" s="230">
        <f aca="true" t="shared" si="39" ref="N173:N197">SUM(I173:M173)</f>
        <v>40.589999999999996</v>
      </c>
      <c r="O173" s="31"/>
      <c r="P173" s="31"/>
      <c r="Q173" s="31"/>
    </row>
    <row r="174" spans="1:17" s="3" customFormat="1" ht="12">
      <c r="A174" s="18"/>
      <c r="B174" s="102" t="s">
        <v>170</v>
      </c>
      <c r="C174" s="103">
        <v>670</v>
      </c>
      <c r="D174" s="77">
        <f t="shared" si="37"/>
        <v>36.85</v>
      </c>
      <c r="E174" s="77">
        <v>7</v>
      </c>
      <c r="F174" s="101">
        <f t="shared" si="38"/>
        <v>43.85</v>
      </c>
      <c r="G174" s="101">
        <v>43.85</v>
      </c>
      <c r="H174" s="104">
        <v>42118</v>
      </c>
      <c r="I174" s="100">
        <f aca="true" t="shared" si="40" ref="I174:I182">SUM(F174-G174)</f>
        <v>0</v>
      </c>
      <c r="J174" s="101"/>
      <c r="K174" s="101"/>
      <c r="L174" s="101"/>
      <c r="M174" s="117"/>
      <c r="N174" s="81">
        <f t="shared" si="39"/>
        <v>0</v>
      </c>
      <c r="O174" s="31"/>
      <c r="P174" s="31"/>
      <c r="Q174" s="31"/>
    </row>
    <row r="175" spans="1:17" s="3" customFormat="1" ht="12">
      <c r="A175" s="219"/>
      <c r="B175" s="75" t="s">
        <v>105</v>
      </c>
      <c r="C175" s="76">
        <v>600</v>
      </c>
      <c r="D175" s="77">
        <f t="shared" si="37"/>
        <v>33</v>
      </c>
      <c r="E175" s="77">
        <v>7</v>
      </c>
      <c r="F175" s="78">
        <f t="shared" si="38"/>
        <v>40</v>
      </c>
      <c r="G175" s="78">
        <v>40</v>
      </c>
      <c r="H175" s="79">
        <v>42115</v>
      </c>
      <c r="I175" s="80">
        <f t="shared" si="40"/>
        <v>0</v>
      </c>
      <c r="J175" s="78"/>
      <c r="K175" s="78">
        <v>72.98</v>
      </c>
      <c r="L175" s="78">
        <v>3.94</v>
      </c>
      <c r="M175" s="105"/>
      <c r="N175" s="105">
        <f>SUM(I175:M176)</f>
        <v>0</v>
      </c>
      <c r="O175" s="31"/>
      <c r="P175" s="31"/>
      <c r="Q175" s="31"/>
    </row>
    <row r="176" spans="1:17" s="3" customFormat="1" ht="12">
      <c r="A176" s="219"/>
      <c r="B176" s="82" t="s">
        <v>105</v>
      </c>
      <c r="C176" s="83"/>
      <c r="D176" s="84"/>
      <c r="E176" s="84"/>
      <c r="F176" s="85"/>
      <c r="G176" s="85"/>
      <c r="H176" s="86">
        <v>42115</v>
      </c>
      <c r="I176" s="87"/>
      <c r="J176" s="85"/>
      <c r="K176" s="85">
        <v>-72.98</v>
      </c>
      <c r="L176" s="85">
        <v>-3.94</v>
      </c>
      <c r="M176" s="113"/>
      <c r="N176" s="113"/>
      <c r="O176" s="31"/>
      <c r="P176" s="31"/>
      <c r="Q176" s="31"/>
    </row>
    <row r="177" spans="1:17" s="3" customFormat="1" ht="12">
      <c r="A177" s="18"/>
      <c r="B177" s="82" t="s">
        <v>538</v>
      </c>
      <c r="C177" s="83">
        <v>600</v>
      </c>
      <c r="D177" s="84">
        <f t="shared" si="37"/>
        <v>33</v>
      </c>
      <c r="E177" s="84">
        <v>7</v>
      </c>
      <c r="F177" s="85">
        <f t="shared" si="38"/>
        <v>40</v>
      </c>
      <c r="G177" s="85">
        <v>40</v>
      </c>
      <c r="H177" s="98">
        <v>42119</v>
      </c>
      <c r="I177" s="87">
        <f t="shared" si="40"/>
        <v>0</v>
      </c>
      <c r="J177" s="85"/>
      <c r="K177" s="85"/>
      <c r="L177" s="85"/>
      <c r="M177" s="113"/>
      <c r="N177" s="88">
        <f t="shared" si="39"/>
        <v>0</v>
      </c>
      <c r="O177" s="31"/>
      <c r="P177" s="31"/>
      <c r="Q177" s="31"/>
    </row>
    <row r="178" spans="1:17" s="3" customFormat="1" ht="12">
      <c r="A178" s="219"/>
      <c r="B178" s="32" t="s">
        <v>652</v>
      </c>
      <c r="C178" s="27">
        <v>600</v>
      </c>
      <c r="D178" s="28">
        <f t="shared" si="37"/>
        <v>33</v>
      </c>
      <c r="E178" s="28">
        <v>7</v>
      </c>
      <c r="F178" s="29">
        <f t="shared" si="38"/>
        <v>40</v>
      </c>
      <c r="G178" s="29"/>
      <c r="H178" s="34"/>
      <c r="I178" s="186">
        <f t="shared" si="40"/>
        <v>40</v>
      </c>
      <c r="J178" s="29"/>
      <c r="K178" s="55">
        <v>36.49</v>
      </c>
      <c r="L178" s="55">
        <v>2.1</v>
      </c>
      <c r="M178" s="187"/>
      <c r="N178" s="229">
        <f t="shared" si="39"/>
        <v>78.59</v>
      </c>
      <c r="O178" s="31"/>
      <c r="P178" s="31"/>
      <c r="Q178" s="31"/>
    </row>
    <row r="179" spans="1:17" s="3" customFormat="1" ht="12">
      <c r="A179" s="18"/>
      <c r="B179" s="57" t="s">
        <v>923</v>
      </c>
      <c r="C179" s="76">
        <v>616</v>
      </c>
      <c r="D179" s="77">
        <f t="shared" si="37"/>
        <v>33.88</v>
      </c>
      <c r="E179" s="77">
        <v>7</v>
      </c>
      <c r="F179" s="78">
        <f t="shared" si="38"/>
        <v>40.88</v>
      </c>
      <c r="G179" s="78">
        <v>40</v>
      </c>
      <c r="H179" s="79">
        <v>42079</v>
      </c>
      <c r="I179" s="80">
        <f t="shared" si="40"/>
        <v>0.8800000000000026</v>
      </c>
      <c r="J179" s="78"/>
      <c r="K179" s="58">
        <v>-6.88</v>
      </c>
      <c r="L179" s="78"/>
      <c r="M179" s="105"/>
      <c r="N179" s="114">
        <f>SUM(I179:M180)</f>
        <v>-5.999999999999997</v>
      </c>
      <c r="O179" s="31"/>
      <c r="P179" s="31"/>
      <c r="Q179" s="31"/>
    </row>
    <row r="180" spans="1:17" s="3" customFormat="1" ht="12">
      <c r="A180" s="18"/>
      <c r="B180" s="60" t="s">
        <v>923</v>
      </c>
      <c r="C180" s="83"/>
      <c r="D180" s="84"/>
      <c r="E180" s="84"/>
      <c r="F180" s="85"/>
      <c r="G180" s="85"/>
      <c r="H180" s="86" t="s">
        <v>66</v>
      </c>
      <c r="I180" s="87">
        <v>-0.88</v>
      </c>
      <c r="J180" s="85"/>
      <c r="K180" s="47">
        <v>0.88</v>
      </c>
      <c r="L180" s="85"/>
      <c r="M180" s="113"/>
      <c r="N180" s="116"/>
      <c r="O180" s="31"/>
      <c r="P180" s="31"/>
      <c r="Q180" s="31"/>
    </row>
    <row r="181" spans="1:17" s="3" customFormat="1" ht="12">
      <c r="A181" s="219"/>
      <c r="B181" s="188" t="s">
        <v>611</v>
      </c>
      <c r="C181" s="37">
        <v>660</v>
      </c>
      <c r="D181" s="38">
        <f t="shared" si="37"/>
        <v>36.3</v>
      </c>
      <c r="E181" s="38">
        <v>7</v>
      </c>
      <c r="F181" s="39">
        <f t="shared" si="38"/>
        <v>43.3</v>
      </c>
      <c r="G181" s="39"/>
      <c r="H181" s="200"/>
      <c r="I181" s="189">
        <f t="shared" si="40"/>
        <v>43.3</v>
      </c>
      <c r="J181" s="39"/>
      <c r="K181" s="39"/>
      <c r="L181" s="39"/>
      <c r="M181" s="190"/>
      <c r="N181" s="230">
        <f t="shared" si="39"/>
        <v>43.3</v>
      </c>
      <c r="O181" s="31"/>
      <c r="P181" s="31"/>
      <c r="Q181" s="31"/>
    </row>
    <row r="182" spans="1:17" s="3" customFormat="1" ht="12">
      <c r="A182" s="18"/>
      <c r="B182" s="102" t="s">
        <v>510</v>
      </c>
      <c r="C182" s="103">
        <v>600</v>
      </c>
      <c r="D182" s="93">
        <f t="shared" si="37"/>
        <v>33</v>
      </c>
      <c r="E182" s="93">
        <v>7</v>
      </c>
      <c r="F182" s="101">
        <f t="shared" si="38"/>
        <v>40</v>
      </c>
      <c r="G182" s="101">
        <v>40</v>
      </c>
      <c r="H182" s="104">
        <v>42117</v>
      </c>
      <c r="I182" s="100">
        <f t="shared" si="40"/>
        <v>0</v>
      </c>
      <c r="J182" s="101"/>
      <c r="K182" s="101"/>
      <c r="L182" s="101"/>
      <c r="M182" s="117"/>
      <c r="N182" s="90">
        <f t="shared" si="39"/>
        <v>0</v>
      </c>
      <c r="O182" s="31"/>
      <c r="P182" s="31"/>
      <c r="Q182" s="31"/>
    </row>
    <row r="183" spans="1:17" s="3" customFormat="1" ht="12">
      <c r="A183" s="219"/>
      <c r="B183" s="54" t="s">
        <v>941</v>
      </c>
      <c r="C183" s="51">
        <v>600</v>
      </c>
      <c r="D183" s="52">
        <f t="shared" si="37"/>
        <v>33</v>
      </c>
      <c r="E183" s="52">
        <v>7</v>
      </c>
      <c r="F183" s="50">
        <f aca="true" t="shared" si="41" ref="F183:F197">SUM(D183:E183)</f>
        <v>40</v>
      </c>
      <c r="G183" s="50"/>
      <c r="H183" s="195"/>
      <c r="I183" s="193">
        <f aca="true" t="shared" si="42" ref="I183:I197">SUM(F183-G183)</f>
        <v>40</v>
      </c>
      <c r="J183" s="50"/>
      <c r="K183" s="33">
        <v>36.49</v>
      </c>
      <c r="L183" s="33">
        <v>3.83</v>
      </c>
      <c r="M183" s="194"/>
      <c r="N183" s="231">
        <f t="shared" si="39"/>
        <v>80.32000000000001</v>
      </c>
      <c r="O183" s="31"/>
      <c r="P183" s="31"/>
      <c r="Q183" s="31"/>
    </row>
    <row r="184" spans="1:17" s="3" customFormat="1" ht="12">
      <c r="A184" s="18"/>
      <c r="B184" s="41" t="s">
        <v>291</v>
      </c>
      <c r="C184" s="42">
        <v>560</v>
      </c>
      <c r="D184" s="52">
        <f t="shared" si="37"/>
        <v>30.8</v>
      </c>
      <c r="E184" s="52">
        <v>7</v>
      </c>
      <c r="F184" s="35">
        <f t="shared" si="41"/>
        <v>37.8</v>
      </c>
      <c r="G184" s="35"/>
      <c r="H184" s="44"/>
      <c r="I184" s="196">
        <f t="shared" si="42"/>
        <v>37.8</v>
      </c>
      <c r="J184" s="35"/>
      <c r="K184" s="45">
        <v>0.06</v>
      </c>
      <c r="L184" s="45">
        <v>1.21</v>
      </c>
      <c r="M184" s="192"/>
      <c r="N184" s="231">
        <f t="shared" si="39"/>
        <v>39.07</v>
      </c>
      <c r="O184" s="31"/>
      <c r="P184" s="31"/>
      <c r="Q184" s="31"/>
    </row>
    <row r="185" spans="1:17" s="3" customFormat="1" ht="12">
      <c r="A185" s="219"/>
      <c r="B185" s="57" t="s">
        <v>303</v>
      </c>
      <c r="C185" s="27">
        <v>590</v>
      </c>
      <c r="D185" s="52">
        <f t="shared" si="37"/>
        <v>32.45</v>
      </c>
      <c r="E185" s="52">
        <v>7</v>
      </c>
      <c r="F185" s="29">
        <f t="shared" si="41"/>
        <v>39.45</v>
      </c>
      <c r="G185" s="29"/>
      <c r="H185" s="34"/>
      <c r="I185" s="186">
        <f t="shared" si="42"/>
        <v>39.45</v>
      </c>
      <c r="J185" s="29"/>
      <c r="K185" s="58">
        <v>-1.41</v>
      </c>
      <c r="L185" s="29"/>
      <c r="M185" s="187"/>
      <c r="N185" s="231">
        <f t="shared" si="39"/>
        <v>38.040000000000006</v>
      </c>
      <c r="O185" s="31"/>
      <c r="P185" s="31"/>
      <c r="Q185" s="31"/>
    </row>
    <row r="186" spans="1:17" s="3" customFormat="1" ht="12">
      <c r="A186" s="18"/>
      <c r="B186" s="198" t="s">
        <v>56</v>
      </c>
      <c r="C186" s="51">
        <v>592</v>
      </c>
      <c r="D186" s="52">
        <f t="shared" si="37"/>
        <v>32.56</v>
      </c>
      <c r="E186" s="52">
        <v>7</v>
      </c>
      <c r="F186" s="50">
        <f t="shared" si="41"/>
        <v>39.56</v>
      </c>
      <c r="G186" s="50"/>
      <c r="H186" s="53"/>
      <c r="I186" s="193">
        <f t="shared" si="42"/>
        <v>39.56</v>
      </c>
      <c r="J186" s="50"/>
      <c r="K186" s="50"/>
      <c r="L186" s="50"/>
      <c r="M186" s="194"/>
      <c r="N186" s="231">
        <f t="shared" si="39"/>
        <v>39.56</v>
      </c>
      <c r="O186" s="31"/>
      <c r="P186" s="31"/>
      <c r="Q186" s="31"/>
    </row>
    <row r="187" spans="1:17" s="3" customFormat="1" ht="12">
      <c r="A187" s="219"/>
      <c r="B187" s="191" t="s">
        <v>87</v>
      </c>
      <c r="C187" s="42">
        <v>600</v>
      </c>
      <c r="D187" s="52">
        <f t="shared" si="37"/>
        <v>33</v>
      </c>
      <c r="E187" s="52">
        <v>7</v>
      </c>
      <c r="F187" s="35">
        <f t="shared" si="41"/>
        <v>40</v>
      </c>
      <c r="G187" s="35"/>
      <c r="H187" s="44"/>
      <c r="I187" s="196">
        <f t="shared" si="42"/>
        <v>40</v>
      </c>
      <c r="J187" s="35"/>
      <c r="K187" s="35"/>
      <c r="L187" s="35"/>
      <c r="M187" s="192"/>
      <c r="N187" s="231">
        <f t="shared" si="39"/>
        <v>40</v>
      </c>
      <c r="O187" s="31"/>
      <c r="P187" s="31"/>
      <c r="Q187" s="31"/>
    </row>
    <row r="188" spans="1:17" s="3" customFormat="1" ht="12">
      <c r="A188" s="18"/>
      <c r="B188" s="198" t="s">
        <v>769</v>
      </c>
      <c r="C188" s="51">
        <v>590</v>
      </c>
      <c r="D188" s="52">
        <f t="shared" si="37"/>
        <v>32.45</v>
      </c>
      <c r="E188" s="52">
        <v>7</v>
      </c>
      <c r="F188" s="50">
        <f t="shared" si="41"/>
        <v>39.45</v>
      </c>
      <c r="G188" s="50"/>
      <c r="H188" s="53"/>
      <c r="I188" s="193">
        <f t="shared" si="42"/>
        <v>39.45</v>
      </c>
      <c r="J188" s="50"/>
      <c r="K188" s="50"/>
      <c r="L188" s="50"/>
      <c r="M188" s="194"/>
      <c r="N188" s="231">
        <f t="shared" si="39"/>
        <v>39.45</v>
      </c>
      <c r="O188" s="31"/>
      <c r="P188" s="31"/>
      <c r="Q188" s="31"/>
    </row>
    <row r="189" spans="1:17" s="3" customFormat="1" ht="12">
      <c r="A189" s="219"/>
      <c r="B189" s="82" t="s">
        <v>23</v>
      </c>
      <c r="C189" s="83">
        <v>600</v>
      </c>
      <c r="D189" s="93">
        <f t="shared" si="37"/>
        <v>33</v>
      </c>
      <c r="E189" s="93">
        <v>7</v>
      </c>
      <c r="F189" s="85">
        <f t="shared" si="41"/>
        <v>40</v>
      </c>
      <c r="G189" s="85">
        <v>40</v>
      </c>
      <c r="H189" s="86">
        <v>42091</v>
      </c>
      <c r="I189" s="87">
        <f t="shared" si="42"/>
        <v>0</v>
      </c>
      <c r="J189" s="85"/>
      <c r="K189" s="85"/>
      <c r="L189" s="85"/>
      <c r="M189" s="113"/>
      <c r="N189" s="90">
        <f t="shared" si="39"/>
        <v>0</v>
      </c>
      <c r="O189" s="31"/>
      <c r="P189" s="31"/>
      <c r="Q189" s="31"/>
    </row>
    <row r="190" spans="1:17" s="3" customFormat="1" ht="12">
      <c r="A190" s="18"/>
      <c r="B190" s="102" t="s">
        <v>373</v>
      </c>
      <c r="C190" s="103">
        <v>600</v>
      </c>
      <c r="D190" s="93">
        <f t="shared" si="37"/>
        <v>33</v>
      </c>
      <c r="E190" s="93">
        <v>7</v>
      </c>
      <c r="F190" s="101">
        <f t="shared" si="41"/>
        <v>40</v>
      </c>
      <c r="G190" s="101">
        <v>40</v>
      </c>
      <c r="H190" s="104">
        <v>42062</v>
      </c>
      <c r="I190" s="100">
        <f t="shared" si="42"/>
        <v>0</v>
      </c>
      <c r="J190" s="101"/>
      <c r="K190" s="101"/>
      <c r="L190" s="101"/>
      <c r="M190" s="117"/>
      <c r="N190" s="90">
        <f t="shared" si="39"/>
        <v>0</v>
      </c>
      <c r="O190" s="31"/>
      <c r="P190" s="31"/>
      <c r="Q190" s="31"/>
    </row>
    <row r="191" spans="1:17" s="3" customFormat="1" ht="12">
      <c r="A191" s="219"/>
      <c r="B191" s="54" t="s">
        <v>117</v>
      </c>
      <c r="C191" s="51">
        <v>600</v>
      </c>
      <c r="D191" s="52">
        <f t="shared" si="37"/>
        <v>33</v>
      </c>
      <c r="E191" s="52">
        <v>7</v>
      </c>
      <c r="F191" s="50">
        <f t="shared" si="41"/>
        <v>40</v>
      </c>
      <c r="G191" s="50"/>
      <c r="H191" s="53"/>
      <c r="I191" s="193">
        <f t="shared" si="42"/>
        <v>40</v>
      </c>
      <c r="J191" s="50"/>
      <c r="K191" s="33">
        <v>25.51</v>
      </c>
      <c r="L191" s="33">
        <v>1.89</v>
      </c>
      <c r="M191" s="194"/>
      <c r="N191" s="231">
        <f t="shared" si="39"/>
        <v>67.4</v>
      </c>
      <c r="O191" s="31"/>
      <c r="P191" s="31"/>
      <c r="Q191" s="31"/>
    </row>
    <row r="192" spans="1:17" s="3" customFormat="1" ht="12">
      <c r="A192" s="18"/>
      <c r="B192" s="91" t="s">
        <v>477</v>
      </c>
      <c r="C192" s="92">
        <v>600</v>
      </c>
      <c r="D192" s="93">
        <f t="shared" si="37"/>
        <v>33</v>
      </c>
      <c r="E192" s="93">
        <v>7</v>
      </c>
      <c r="F192" s="94">
        <f t="shared" si="41"/>
        <v>40</v>
      </c>
      <c r="G192" s="94">
        <v>40</v>
      </c>
      <c r="H192" s="95">
        <v>42121</v>
      </c>
      <c r="I192" s="96">
        <f t="shared" si="42"/>
        <v>0</v>
      </c>
      <c r="J192" s="94"/>
      <c r="K192" s="94"/>
      <c r="L192" s="94"/>
      <c r="M192" s="106"/>
      <c r="N192" s="90">
        <f t="shared" si="39"/>
        <v>0</v>
      </c>
      <c r="O192" s="31"/>
      <c r="P192" s="31"/>
      <c r="Q192" s="31"/>
    </row>
    <row r="193" spans="1:17" s="3" customFormat="1" ht="12">
      <c r="A193" s="219"/>
      <c r="B193" s="102" t="s">
        <v>412</v>
      </c>
      <c r="C193" s="103">
        <v>600</v>
      </c>
      <c r="D193" s="93">
        <f t="shared" si="37"/>
        <v>33</v>
      </c>
      <c r="E193" s="93">
        <v>7</v>
      </c>
      <c r="F193" s="101">
        <f t="shared" si="41"/>
        <v>40</v>
      </c>
      <c r="G193" s="101">
        <v>40</v>
      </c>
      <c r="H193" s="104">
        <v>42093</v>
      </c>
      <c r="I193" s="100">
        <f t="shared" si="42"/>
        <v>0</v>
      </c>
      <c r="J193" s="101"/>
      <c r="K193" s="101"/>
      <c r="L193" s="101"/>
      <c r="M193" s="117"/>
      <c r="N193" s="90">
        <f t="shared" si="39"/>
        <v>0</v>
      </c>
      <c r="O193" s="31"/>
      <c r="P193" s="31"/>
      <c r="Q193" s="31"/>
    </row>
    <row r="194" spans="1:17" s="3" customFormat="1" ht="12">
      <c r="A194" s="18"/>
      <c r="B194" s="91" t="s">
        <v>630</v>
      </c>
      <c r="C194" s="92">
        <v>600</v>
      </c>
      <c r="D194" s="93">
        <f t="shared" si="37"/>
        <v>33</v>
      </c>
      <c r="E194" s="93">
        <v>7</v>
      </c>
      <c r="F194" s="94">
        <f t="shared" si="41"/>
        <v>40</v>
      </c>
      <c r="G194" s="94">
        <v>40</v>
      </c>
      <c r="H194" s="95">
        <v>42146</v>
      </c>
      <c r="I194" s="96">
        <f t="shared" si="42"/>
        <v>0</v>
      </c>
      <c r="J194" s="94"/>
      <c r="K194" s="94"/>
      <c r="L194" s="94"/>
      <c r="M194" s="106"/>
      <c r="N194" s="90">
        <f t="shared" si="39"/>
        <v>0</v>
      </c>
      <c r="O194" s="31"/>
      <c r="P194" s="31"/>
      <c r="Q194" s="31"/>
    </row>
    <row r="195" spans="1:17" s="3" customFormat="1" ht="12">
      <c r="A195" s="219"/>
      <c r="B195" s="75" t="s">
        <v>779</v>
      </c>
      <c r="C195" s="76">
        <v>600</v>
      </c>
      <c r="D195" s="93">
        <f t="shared" si="37"/>
        <v>33</v>
      </c>
      <c r="E195" s="93">
        <v>7</v>
      </c>
      <c r="F195" s="78">
        <f t="shared" si="41"/>
        <v>40</v>
      </c>
      <c r="G195" s="78">
        <v>40</v>
      </c>
      <c r="H195" s="89">
        <v>42110</v>
      </c>
      <c r="I195" s="80">
        <f t="shared" si="42"/>
        <v>0</v>
      </c>
      <c r="J195" s="78"/>
      <c r="K195" s="78"/>
      <c r="L195" s="78"/>
      <c r="M195" s="105"/>
      <c r="N195" s="90">
        <f t="shared" si="39"/>
        <v>0</v>
      </c>
      <c r="O195" s="31"/>
      <c r="P195" s="31"/>
      <c r="Q195" s="31"/>
    </row>
    <row r="196" spans="1:17" s="3" customFormat="1" ht="12">
      <c r="A196" s="18"/>
      <c r="B196" s="54" t="s">
        <v>922</v>
      </c>
      <c r="C196" s="51">
        <v>606</v>
      </c>
      <c r="D196" s="52">
        <f t="shared" si="37"/>
        <v>33.33</v>
      </c>
      <c r="E196" s="52">
        <v>7</v>
      </c>
      <c r="F196" s="50">
        <f t="shared" si="41"/>
        <v>40.33</v>
      </c>
      <c r="G196" s="50"/>
      <c r="H196" s="53"/>
      <c r="I196" s="193">
        <f t="shared" si="42"/>
        <v>40.33</v>
      </c>
      <c r="J196" s="50"/>
      <c r="K196" s="33">
        <v>0.57</v>
      </c>
      <c r="L196" s="50"/>
      <c r="M196" s="194"/>
      <c r="N196" s="231">
        <f t="shared" si="39"/>
        <v>40.9</v>
      </c>
      <c r="O196" s="31"/>
      <c r="P196" s="31"/>
      <c r="Q196" s="31"/>
    </row>
    <row r="197" spans="1:17" s="3" customFormat="1" ht="12">
      <c r="A197" s="219"/>
      <c r="B197" s="102" t="s">
        <v>704</v>
      </c>
      <c r="C197" s="103">
        <v>600</v>
      </c>
      <c r="D197" s="93">
        <f t="shared" si="37"/>
        <v>33</v>
      </c>
      <c r="E197" s="93">
        <v>7</v>
      </c>
      <c r="F197" s="101">
        <f t="shared" si="41"/>
        <v>40</v>
      </c>
      <c r="G197" s="101">
        <v>40</v>
      </c>
      <c r="H197" s="104">
        <v>42122</v>
      </c>
      <c r="I197" s="87">
        <f t="shared" si="42"/>
        <v>0</v>
      </c>
      <c r="J197" s="85"/>
      <c r="K197" s="85"/>
      <c r="L197" s="85"/>
      <c r="M197" s="113"/>
      <c r="N197" s="90">
        <f t="shared" si="39"/>
        <v>0</v>
      </c>
      <c r="O197" s="31"/>
      <c r="P197" s="31"/>
      <c r="Q197" s="31"/>
    </row>
    <row r="198" spans="1:17" s="3" customFormat="1" ht="12">
      <c r="A198" s="18"/>
      <c r="B198" s="57" t="s">
        <v>147</v>
      </c>
      <c r="C198" s="27">
        <v>535</v>
      </c>
      <c r="D198" s="28">
        <f>(SUM(C198:C199))*0.055</f>
        <v>58.410000000000004</v>
      </c>
      <c r="E198" s="28">
        <v>7</v>
      </c>
      <c r="F198" s="29">
        <f>SUM(D198:E199)</f>
        <v>65.41</v>
      </c>
      <c r="G198" s="29"/>
      <c r="H198" s="34"/>
      <c r="I198" s="35">
        <f>SUM(F198+F199-G198)</f>
        <v>65.41</v>
      </c>
      <c r="J198" s="35"/>
      <c r="K198" s="36">
        <v>-4.06</v>
      </c>
      <c r="L198" s="35"/>
      <c r="M198" s="35"/>
      <c r="N198" s="229">
        <f>SUM(F198+J198+K198+L198+M198-G198-G199+J199+K199+L199+M199)</f>
        <v>61.349999999999994</v>
      </c>
      <c r="O198" s="31"/>
      <c r="P198" s="31"/>
      <c r="Q198" s="31"/>
    </row>
    <row r="199" spans="1:17" s="3" customFormat="1" ht="12">
      <c r="A199" s="18"/>
      <c r="B199" s="112" t="s">
        <v>146</v>
      </c>
      <c r="C199" s="42">
        <v>527</v>
      </c>
      <c r="D199" s="43"/>
      <c r="E199" s="43"/>
      <c r="F199" s="35"/>
      <c r="G199" s="35"/>
      <c r="H199" s="63"/>
      <c r="I199" s="35"/>
      <c r="J199" s="35"/>
      <c r="K199" s="36"/>
      <c r="L199" s="35"/>
      <c r="M199" s="35"/>
      <c r="N199" s="228"/>
      <c r="O199" s="31"/>
      <c r="P199" s="31"/>
      <c r="Q199" s="31"/>
    </row>
    <row r="200" spans="1:17" s="3" customFormat="1" ht="12">
      <c r="A200" s="219"/>
      <c r="B200" s="75" t="s">
        <v>365</v>
      </c>
      <c r="C200" s="76">
        <v>600</v>
      </c>
      <c r="D200" s="77">
        <f>SUM(C200*0.055)</f>
        <v>33</v>
      </c>
      <c r="E200" s="77">
        <v>7</v>
      </c>
      <c r="F200" s="78">
        <f>SUM(D200:E200)</f>
        <v>40</v>
      </c>
      <c r="G200" s="78">
        <v>40</v>
      </c>
      <c r="H200" s="79">
        <v>42149</v>
      </c>
      <c r="I200" s="80">
        <f>SUM(F200-G200)</f>
        <v>0</v>
      </c>
      <c r="J200" s="78"/>
      <c r="K200" s="78"/>
      <c r="L200" s="78">
        <v>0.03</v>
      </c>
      <c r="M200" s="105"/>
      <c r="N200" s="105">
        <f>SUM(I200:M201)</f>
        <v>0</v>
      </c>
      <c r="O200" s="31"/>
      <c r="P200" s="31"/>
      <c r="Q200" s="31"/>
    </row>
    <row r="201" spans="1:17" s="3" customFormat="1" ht="12">
      <c r="A201" s="219"/>
      <c r="B201" s="82" t="s">
        <v>365</v>
      </c>
      <c r="C201" s="83"/>
      <c r="D201" s="84"/>
      <c r="E201" s="84"/>
      <c r="F201" s="85"/>
      <c r="G201" s="85"/>
      <c r="H201" s="86">
        <v>42149</v>
      </c>
      <c r="I201" s="87"/>
      <c r="J201" s="85"/>
      <c r="K201" s="85"/>
      <c r="L201" s="85">
        <v>-0.03</v>
      </c>
      <c r="M201" s="113"/>
      <c r="N201" s="113"/>
      <c r="O201" s="31"/>
      <c r="P201" s="31"/>
      <c r="Q201" s="31"/>
    </row>
    <row r="202" spans="1:17" s="3" customFormat="1" ht="12">
      <c r="A202" s="18"/>
      <c r="B202" s="191" t="s">
        <v>15</v>
      </c>
      <c r="C202" s="42">
        <v>600</v>
      </c>
      <c r="D202" s="38">
        <f>SUM(C202*0.055)</f>
        <v>33</v>
      </c>
      <c r="E202" s="38">
        <v>7</v>
      </c>
      <c r="F202" s="35">
        <f>SUM(D202:E202)</f>
        <v>40</v>
      </c>
      <c r="G202" s="35"/>
      <c r="H202" s="44"/>
      <c r="I202" s="196">
        <f>SUM(F202-G202)</f>
        <v>40</v>
      </c>
      <c r="J202" s="35"/>
      <c r="K202" s="35"/>
      <c r="L202" s="35"/>
      <c r="M202" s="192"/>
      <c r="N202" s="230">
        <f>SUM(I202:M202)</f>
        <v>40</v>
      </c>
      <c r="O202" s="31"/>
      <c r="P202" s="31"/>
      <c r="Q202" s="31"/>
    </row>
    <row r="203" spans="1:17" s="3" customFormat="1" ht="12.75" customHeight="1">
      <c r="A203" s="219"/>
      <c r="B203" s="54" t="s">
        <v>909</v>
      </c>
      <c r="C203" s="51">
        <v>606</v>
      </c>
      <c r="D203" s="52">
        <f>SUM(C203*0.055)</f>
        <v>33.33</v>
      </c>
      <c r="E203" s="52">
        <v>7</v>
      </c>
      <c r="F203" s="50">
        <f>SUM(D203:E203)</f>
        <v>40.33</v>
      </c>
      <c r="G203" s="50"/>
      <c r="H203" s="53"/>
      <c r="I203" s="193">
        <f>SUM(F203-G203)</f>
        <v>40.33</v>
      </c>
      <c r="J203" s="50"/>
      <c r="K203" s="50"/>
      <c r="L203" s="33">
        <v>0.34</v>
      </c>
      <c r="M203" s="194"/>
      <c r="N203" s="231">
        <f>SUM(I203:M203)</f>
        <v>40.67</v>
      </c>
      <c r="O203" s="31"/>
      <c r="P203" s="31"/>
      <c r="Q203" s="31"/>
    </row>
    <row r="204" spans="1:17" s="3" customFormat="1" ht="12">
      <c r="A204" s="18"/>
      <c r="B204" s="102" t="s">
        <v>346</v>
      </c>
      <c r="C204" s="103">
        <v>600</v>
      </c>
      <c r="D204" s="77">
        <f>(SUM(C204:C205))*0.055</f>
        <v>49.5</v>
      </c>
      <c r="E204" s="97">
        <v>7</v>
      </c>
      <c r="F204" s="101">
        <f>SUM(D204:E205)-33</f>
        <v>23.5</v>
      </c>
      <c r="G204" s="101">
        <v>23.5</v>
      </c>
      <c r="H204" s="111">
        <v>42123</v>
      </c>
      <c r="I204" s="101">
        <f>SUM(F204-G204)</f>
        <v>0</v>
      </c>
      <c r="J204" s="101"/>
      <c r="K204" s="101"/>
      <c r="L204" s="101"/>
      <c r="M204" s="101"/>
      <c r="N204" s="81">
        <f>SUM(F204+J204+K204+L204+M204-G204-G205+J205+K205+L205+M205)</f>
        <v>0</v>
      </c>
      <c r="O204" s="31"/>
      <c r="P204" s="31"/>
      <c r="Q204" s="31"/>
    </row>
    <row r="205" spans="1:17" s="3" customFormat="1" ht="12">
      <c r="A205" s="18"/>
      <c r="B205" s="82" t="s">
        <v>347</v>
      </c>
      <c r="C205" s="83">
        <v>300</v>
      </c>
      <c r="D205" s="84"/>
      <c r="E205" s="84"/>
      <c r="F205" s="85"/>
      <c r="G205" s="85"/>
      <c r="H205" s="98"/>
      <c r="I205" s="85"/>
      <c r="J205" s="85"/>
      <c r="K205" s="85"/>
      <c r="L205" s="85"/>
      <c r="M205" s="85"/>
      <c r="N205" s="88"/>
      <c r="O205" s="31"/>
      <c r="P205" s="31"/>
      <c r="Q205" s="31"/>
    </row>
    <row r="206" spans="1:17" s="3" customFormat="1" ht="12">
      <c r="A206" s="219"/>
      <c r="B206" s="198" t="s">
        <v>467</v>
      </c>
      <c r="C206" s="51">
        <v>600</v>
      </c>
      <c r="D206" s="52">
        <f aca="true" t="shared" si="43" ref="D206:D212">SUM(C206*0.055)</f>
        <v>33</v>
      </c>
      <c r="E206" s="52">
        <v>7</v>
      </c>
      <c r="F206" s="50">
        <f aca="true" t="shared" si="44" ref="F206:F212">SUM(D206:E206)</f>
        <v>40</v>
      </c>
      <c r="G206" s="50"/>
      <c r="H206" s="56"/>
      <c r="I206" s="189">
        <f aca="true" t="shared" si="45" ref="I206:I213">SUM(F206-G206)</f>
        <v>40</v>
      </c>
      <c r="J206" s="39"/>
      <c r="K206" s="39"/>
      <c r="L206" s="39"/>
      <c r="M206" s="190"/>
      <c r="N206" s="231">
        <f aca="true" t="shared" si="46" ref="N206:N212">SUM(I206:M206)</f>
        <v>40</v>
      </c>
      <c r="O206" s="31"/>
      <c r="P206" s="31"/>
      <c r="Q206" s="31"/>
    </row>
    <row r="207" spans="1:17" s="3" customFormat="1" ht="12">
      <c r="A207" s="18"/>
      <c r="B207" s="184" t="s">
        <v>42</v>
      </c>
      <c r="C207" s="27">
        <v>600</v>
      </c>
      <c r="D207" s="28">
        <f t="shared" si="43"/>
        <v>33</v>
      </c>
      <c r="E207" s="28">
        <v>7</v>
      </c>
      <c r="F207" s="29">
        <f t="shared" si="44"/>
        <v>40</v>
      </c>
      <c r="G207" s="29"/>
      <c r="H207" s="30"/>
      <c r="I207" s="186">
        <f t="shared" si="45"/>
        <v>40</v>
      </c>
      <c r="J207" s="29"/>
      <c r="K207" s="29"/>
      <c r="L207" s="29"/>
      <c r="M207" s="187"/>
      <c r="N207" s="229">
        <f t="shared" si="46"/>
        <v>40</v>
      </c>
      <c r="O207" s="31"/>
      <c r="P207" s="31"/>
      <c r="Q207" s="31"/>
    </row>
    <row r="208" spans="1:17" s="3" customFormat="1" ht="12">
      <c r="A208" s="219"/>
      <c r="B208" s="244" t="s">
        <v>241</v>
      </c>
      <c r="C208" s="76">
        <v>600</v>
      </c>
      <c r="D208" s="77">
        <f t="shared" si="43"/>
        <v>33</v>
      </c>
      <c r="E208" s="77">
        <v>7</v>
      </c>
      <c r="F208" s="78">
        <f t="shared" si="44"/>
        <v>40</v>
      </c>
      <c r="G208" s="78">
        <v>33</v>
      </c>
      <c r="H208" s="79">
        <v>42143</v>
      </c>
      <c r="I208" s="127">
        <f t="shared" si="45"/>
        <v>7</v>
      </c>
      <c r="J208" s="78"/>
      <c r="K208" s="78">
        <v>-0.25</v>
      </c>
      <c r="L208" s="78"/>
      <c r="M208" s="105"/>
      <c r="N208" s="246">
        <f>SUM(I208:M209)</f>
        <v>6.75</v>
      </c>
      <c r="O208" s="31"/>
      <c r="P208" s="31"/>
      <c r="Q208" s="31"/>
    </row>
    <row r="209" spans="1:17" s="3" customFormat="1" ht="12">
      <c r="A209" s="219"/>
      <c r="B209" s="245" t="s">
        <v>241</v>
      </c>
      <c r="C209" s="83"/>
      <c r="D209" s="84"/>
      <c r="E209" s="84"/>
      <c r="F209" s="85"/>
      <c r="G209" s="85"/>
      <c r="H209" s="86" t="s">
        <v>66</v>
      </c>
      <c r="I209" s="62">
        <v>-0.25</v>
      </c>
      <c r="J209" s="85"/>
      <c r="K209" s="85">
        <v>0.25</v>
      </c>
      <c r="L209" s="85"/>
      <c r="M209" s="113"/>
      <c r="N209" s="247"/>
      <c r="O209" s="31"/>
      <c r="P209" s="31"/>
      <c r="Q209" s="31"/>
    </row>
    <row r="210" spans="1:17" s="3" customFormat="1" ht="15">
      <c r="A210" s="18"/>
      <c r="B210" s="188" t="s">
        <v>169</v>
      </c>
      <c r="C210" s="37">
        <v>600</v>
      </c>
      <c r="D210" s="38">
        <f t="shared" si="43"/>
        <v>33</v>
      </c>
      <c r="E210" s="38">
        <v>7</v>
      </c>
      <c r="F210" s="39">
        <f t="shared" si="44"/>
        <v>40</v>
      </c>
      <c r="G210" s="39"/>
      <c r="H210" s="200"/>
      <c r="I210">
        <f t="shared" si="45"/>
        <v>40</v>
      </c>
      <c r="J210" s="39"/>
      <c r="K210" s="39"/>
      <c r="L210" s="39"/>
      <c r="M210"/>
      <c r="N210" s="230">
        <f t="shared" si="46"/>
        <v>40</v>
      </c>
      <c r="O210" s="31"/>
      <c r="P210" s="31"/>
      <c r="Q210" s="31"/>
    </row>
    <row r="211" spans="1:17" s="3" customFormat="1" ht="12">
      <c r="A211" s="219"/>
      <c r="B211" s="198" t="s">
        <v>697</v>
      </c>
      <c r="C211" s="51">
        <v>600</v>
      </c>
      <c r="D211" s="52">
        <f t="shared" si="43"/>
        <v>33</v>
      </c>
      <c r="E211" s="52">
        <v>7</v>
      </c>
      <c r="F211" s="50">
        <f t="shared" si="44"/>
        <v>40</v>
      </c>
      <c r="G211" s="50"/>
      <c r="H211" s="53"/>
      <c r="I211" s="193">
        <f t="shared" si="45"/>
        <v>40</v>
      </c>
      <c r="J211" s="50"/>
      <c r="K211" s="50"/>
      <c r="L211" s="50"/>
      <c r="M211" s="194"/>
      <c r="N211" s="231">
        <f t="shared" si="46"/>
        <v>40</v>
      </c>
      <c r="O211" s="31"/>
      <c r="P211" s="31"/>
      <c r="Q211" s="31"/>
    </row>
    <row r="212" spans="1:17" s="3" customFormat="1" ht="12">
      <c r="A212" s="18"/>
      <c r="B212" s="54" t="s">
        <v>362</v>
      </c>
      <c r="C212" s="51">
        <v>630</v>
      </c>
      <c r="D212" s="52">
        <f t="shared" si="43"/>
        <v>34.65</v>
      </c>
      <c r="E212" s="52">
        <v>7</v>
      </c>
      <c r="F212" s="50">
        <f t="shared" si="44"/>
        <v>41.65</v>
      </c>
      <c r="G212" s="50"/>
      <c r="H212" s="53"/>
      <c r="I212" s="193">
        <f t="shared" si="45"/>
        <v>41.65</v>
      </c>
      <c r="J212" s="50"/>
      <c r="K212" s="50"/>
      <c r="L212" s="33">
        <v>0.08</v>
      </c>
      <c r="M212" s="194"/>
      <c r="N212" s="231">
        <f t="shared" si="46"/>
        <v>41.73</v>
      </c>
      <c r="O212" s="31"/>
      <c r="P212" s="31"/>
      <c r="Q212" s="31"/>
    </row>
    <row r="213" spans="1:17" s="3" customFormat="1" ht="12">
      <c r="A213" s="219"/>
      <c r="B213" s="32" t="s">
        <v>788</v>
      </c>
      <c r="C213" s="27">
        <v>600</v>
      </c>
      <c r="D213" s="28">
        <f>(SUM(C213:C214))*0.055</f>
        <v>49.5</v>
      </c>
      <c r="E213" s="28">
        <v>7</v>
      </c>
      <c r="F213" s="29">
        <f>SUM(D213:E214)</f>
        <v>56.5</v>
      </c>
      <c r="G213" s="29"/>
      <c r="H213" s="34"/>
      <c r="I213" s="35">
        <f t="shared" si="45"/>
        <v>56.5</v>
      </c>
      <c r="J213" s="35"/>
      <c r="K213" s="35"/>
      <c r="L213" s="45">
        <v>0.81</v>
      </c>
      <c r="M213" s="35"/>
      <c r="N213" s="229">
        <f>SUM(F213+J213+K213+L213+M213-G213-G214+J214+K214+L214+M214)</f>
        <v>57.31</v>
      </c>
      <c r="O213" s="31"/>
      <c r="P213" s="31"/>
      <c r="Q213" s="31"/>
    </row>
    <row r="214" spans="1:17" s="3" customFormat="1" ht="12">
      <c r="A214" s="219"/>
      <c r="B214" s="41" t="s">
        <v>347</v>
      </c>
      <c r="C214" s="42">
        <v>300</v>
      </c>
      <c r="D214" s="43"/>
      <c r="E214" s="43"/>
      <c r="F214" s="35"/>
      <c r="G214" s="35"/>
      <c r="H214" s="63"/>
      <c r="I214" s="35"/>
      <c r="J214" s="35"/>
      <c r="K214" s="35"/>
      <c r="L214" s="45"/>
      <c r="M214" s="35"/>
      <c r="N214" s="228"/>
      <c r="O214" s="31"/>
      <c r="P214" s="31"/>
      <c r="Q214" s="31"/>
    </row>
    <row r="215" spans="1:17" s="3" customFormat="1" ht="12">
      <c r="A215" s="18"/>
      <c r="B215" s="65" t="s">
        <v>283</v>
      </c>
      <c r="C215" s="51">
        <v>600</v>
      </c>
      <c r="D215" s="52">
        <f aca="true" t="shared" si="47" ref="D215:D252">SUM(C215*0.055)</f>
        <v>33</v>
      </c>
      <c r="E215" s="52">
        <v>7</v>
      </c>
      <c r="F215" s="50">
        <f aca="true" t="shared" si="48" ref="F215:F221">SUM(D215:E215)</f>
        <v>40</v>
      </c>
      <c r="G215" s="50"/>
      <c r="H215" s="53"/>
      <c r="I215" s="193">
        <f aca="true" t="shared" si="49" ref="I215:I221">SUM(F215-G215)</f>
        <v>40</v>
      </c>
      <c r="J215" s="50"/>
      <c r="K215" s="49">
        <v>-2.28</v>
      </c>
      <c r="L215" s="50"/>
      <c r="M215" s="194"/>
      <c r="N215" s="231">
        <f aca="true" t="shared" si="50" ref="N215:N252">SUM(I215:M215)</f>
        <v>37.72</v>
      </c>
      <c r="O215" s="31"/>
      <c r="P215" s="31"/>
      <c r="Q215" s="31"/>
    </row>
    <row r="216" spans="1:17" s="3" customFormat="1" ht="12">
      <c r="A216" s="219"/>
      <c r="B216" s="102" t="s">
        <v>265</v>
      </c>
      <c r="C216" s="103">
        <v>600</v>
      </c>
      <c r="D216" s="93">
        <f t="shared" si="47"/>
        <v>33</v>
      </c>
      <c r="E216" s="93">
        <v>7</v>
      </c>
      <c r="F216" s="101">
        <f t="shared" si="48"/>
        <v>40</v>
      </c>
      <c r="G216" s="101">
        <v>40</v>
      </c>
      <c r="H216" s="104">
        <v>42143</v>
      </c>
      <c r="I216" s="100">
        <f t="shared" si="49"/>
        <v>0</v>
      </c>
      <c r="J216" s="101"/>
      <c r="K216" s="101"/>
      <c r="L216" s="101"/>
      <c r="M216" s="117"/>
      <c r="N216" s="90">
        <f t="shared" si="50"/>
        <v>0</v>
      </c>
      <c r="O216" s="31"/>
      <c r="P216" s="31"/>
      <c r="Q216" s="31"/>
    </row>
    <row r="217" spans="1:17" s="3" customFormat="1" ht="12">
      <c r="A217" s="18"/>
      <c r="B217" s="32" t="s">
        <v>610</v>
      </c>
      <c r="C217" s="76">
        <v>630</v>
      </c>
      <c r="D217" s="93">
        <f t="shared" si="47"/>
        <v>34.65</v>
      </c>
      <c r="E217" s="93">
        <v>7</v>
      </c>
      <c r="F217" s="78">
        <f t="shared" si="48"/>
        <v>41.65</v>
      </c>
      <c r="G217" s="78">
        <v>41.65</v>
      </c>
      <c r="H217" s="79">
        <v>42152</v>
      </c>
      <c r="I217" s="80">
        <f t="shared" si="49"/>
        <v>0</v>
      </c>
      <c r="J217" s="78"/>
      <c r="K217" s="78"/>
      <c r="L217" s="55">
        <v>0.03</v>
      </c>
      <c r="M217" s="105"/>
      <c r="N217" s="136">
        <f t="shared" si="50"/>
        <v>0.03</v>
      </c>
      <c r="O217" s="31"/>
      <c r="P217" s="31"/>
      <c r="Q217" s="31"/>
    </row>
    <row r="218" spans="1:17" s="3" customFormat="1" ht="12">
      <c r="A218" s="219"/>
      <c r="B218" s="54" t="s">
        <v>185</v>
      </c>
      <c r="C218" s="51">
        <v>600</v>
      </c>
      <c r="D218" s="52">
        <f t="shared" si="47"/>
        <v>33</v>
      </c>
      <c r="E218" s="52">
        <v>7</v>
      </c>
      <c r="F218" s="50">
        <f t="shared" si="48"/>
        <v>40</v>
      </c>
      <c r="G218" s="50"/>
      <c r="H218" s="53"/>
      <c r="I218" s="193">
        <f t="shared" si="49"/>
        <v>40</v>
      </c>
      <c r="J218" s="50"/>
      <c r="K218" s="50"/>
      <c r="L218" s="33">
        <v>0.71</v>
      </c>
      <c r="M218" s="194"/>
      <c r="N218" s="231">
        <f t="shared" si="50"/>
        <v>40.71</v>
      </c>
      <c r="O218" s="31"/>
      <c r="P218" s="31"/>
      <c r="Q218" s="31"/>
    </row>
    <row r="219" spans="1:17" s="3" customFormat="1" ht="12">
      <c r="A219" s="18"/>
      <c r="B219" s="102" t="s">
        <v>179</v>
      </c>
      <c r="C219" s="103">
        <v>600</v>
      </c>
      <c r="D219" s="93">
        <f t="shared" si="47"/>
        <v>33</v>
      </c>
      <c r="E219" s="93">
        <v>7</v>
      </c>
      <c r="F219" s="101">
        <f t="shared" si="48"/>
        <v>40</v>
      </c>
      <c r="G219" s="101">
        <v>40</v>
      </c>
      <c r="H219" s="104">
        <v>42132</v>
      </c>
      <c r="I219" s="96">
        <f t="shared" si="49"/>
        <v>0</v>
      </c>
      <c r="J219" s="94"/>
      <c r="K219" s="94"/>
      <c r="L219" s="94"/>
      <c r="M219" s="106"/>
      <c r="N219" s="90">
        <f t="shared" si="50"/>
        <v>0</v>
      </c>
      <c r="O219" s="31"/>
      <c r="P219" s="31"/>
      <c r="Q219" s="31"/>
    </row>
    <row r="220" spans="1:17" s="3" customFormat="1" ht="12">
      <c r="A220" s="219"/>
      <c r="B220" s="184" t="s">
        <v>300</v>
      </c>
      <c r="C220" s="27">
        <v>600</v>
      </c>
      <c r="D220" s="52">
        <f t="shared" si="47"/>
        <v>33</v>
      </c>
      <c r="E220" s="52">
        <v>7</v>
      </c>
      <c r="F220" s="29">
        <f t="shared" si="48"/>
        <v>40</v>
      </c>
      <c r="G220" s="29"/>
      <c r="H220" s="34"/>
      <c r="I220" s="196">
        <f t="shared" si="49"/>
        <v>40</v>
      </c>
      <c r="J220" s="35"/>
      <c r="K220" s="35"/>
      <c r="L220" s="35"/>
      <c r="M220" s="192"/>
      <c r="N220" s="231">
        <f t="shared" si="50"/>
        <v>40</v>
      </c>
      <c r="O220" s="31"/>
      <c r="P220" s="31"/>
      <c r="Q220" s="31"/>
    </row>
    <row r="221" spans="1:17" s="3" customFormat="1" ht="12">
      <c r="A221" s="18"/>
      <c r="B221" s="54" t="s">
        <v>758</v>
      </c>
      <c r="C221" s="51">
        <v>600</v>
      </c>
      <c r="D221" s="52">
        <f t="shared" si="47"/>
        <v>33</v>
      </c>
      <c r="E221" s="52">
        <v>7</v>
      </c>
      <c r="F221" s="50">
        <f t="shared" si="48"/>
        <v>40</v>
      </c>
      <c r="G221" s="50"/>
      <c r="H221" s="53"/>
      <c r="I221" s="193">
        <f t="shared" si="49"/>
        <v>40</v>
      </c>
      <c r="J221" s="50"/>
      <c r="K221" s="33">
        <v>0.19</v>
      </c>
      <c r="L221" s="33">
        <v>0.33</v>
      </c>
      <c r="M221" s="194"/>
      <c r="N221" s="231">
        <f t="shared" si="50"/>
        <v>40.519999999999996</v>
      </c>
      <c r="O221" s="31"/>
      <c r="P221" s="31"/>
      <c r="Q221" s="31"/>
    </row>
    <row r="222" spans="1:17" s="3" customFormat="1" ht="12">
      <c r="A222" s="219"/>
      <c r="B222" s="191" t="s">
        <v>427</v>
      </c>
      <c r="C222" s="42">
        <v>600</v>
      </c>
      <c r="D222" s="52">
        <f t="shared" si="47"/>
        <v>33</v>
      </c>
      <c r="E222" s="52">
        <v>7</v>
      </c>
      <c r="F222" s="35">
        <f>SUM(D222:E222)</f>
        <v>40</v>
      </c>
      <c r="G222" s="35"/>
      <c r="H222" s="44"/>
      <c r="I222" s="189">
        <f>SUM(F222-G222)</f>
        <v>40</v>
      </c>
      <c r="J222" s="39"/>
      <c r="K222" s="39"/>
      <c r="L222" s="39"/>
      <c r="M222" s="190"/>
      <c r="N222" s="231">
        <f t="shared" si="50"/>
        <v>40</v>
      </c>
      <c r="O222" s="31"/>
      <c r="P222" s="31"/>
      <c r="Q222" s="31"/>
    </row>
    <row r="223" spans="1:17" s="3" customFormat="1" ht="12">
      <c r="A223" s="18"/>
      <c r="B223" s="32" t="s">
        <v>900</v>
      </c>
      <c r="C223" s="27">
        <v>600</v>
      </c>
      <c r="D223" s="52">
        <f t="shared" si="47"/>
        <v>33</v>
      </c>
      <c r="E223" s="52">
        <v>7</v>
      </c>
      <c r="F223" s="29">
        <f aca="true" t="shared" si="51" ref="F223:F229">SUM(D223:E223)</f>
        <v>40</v>
      </c>
      <c r="G223" s="29"/>
      <c r="H223" s="34"/>
      <c r="I223" s="196">
        <f aca="true" t="shared" si="52" ref="I223:I229">SUM(F223-G223)</f>
        <v>40</v>
      </c>
      <c r="J223" s="35"/>
      <c r="K223" s="35"/>
      <c r="L223" s="35"/>
      <c r="M223" s="132">
        <v>19.4</v>
      </c>
      <c r="N223" s="231">
        <f t="shared" si="50"/>
        <v>59.4</v>
      </c>
      <c r="O223" s="31"/>
      <c r="P223" s="31"/>
      <c r="Q223" s="31"/>
    </row>
    <row r="224" spans="1:17" s="3" customFormat="1" ht="12">
      <c r="A224" s="219"/>
      <c r="B224" s="54" t="s">
        <v>454</v>
      </c>
      <c r="C224" s="51">
        <v>600</v>
      </c>
      <c r="D224" s="52">
        <f t="shared" si="47"/>
        <v>33</v>
      </c>
      <c r="E224" s="52">
        <v>7</v>
      </c>
      <c r="F224" s="50">
        <f t="shared" si="51"/>
        <v>40</v>
      </c>
      <c r="G224" s="50"/>
      <c r="H224" s="53"/>
      <c r="I224" s="193">
        <f t="shared" si="52"/>
        <v>40</v>
      </c>
      <c r="J224" s="50"/>
      <c r="K224" s="50"/>
      <c r="L224" s="33">
        <v>0.01</v>
      </c>
      <c r="M224" s="194"/>
      <c r="N224" s="231">
        <f t="shared" si="50"/>
        <v>40.01</v>
      </c>
      <c r="O224" s="31"/>
      <c r="P224" s="31"/>
      <c r="Q224" s="31"/>
    </row>
    <row r="225" spans="1:17" s="3" customFormat="1" ht="12">
      <c r="A225" s="18"/>
      <c r="B225" s="82" t="s">
        <v>726</v>
      </c>
      <c r="C225" s="83">
        <v>600</v>
      </c>
      <c r="D225" s="93">
        <f t="shared" si="47"/>
        <v>33</v>
      </c>
      <c r="E225" s="93">
        <v>7</v>
      </c>
      <c r="F225" s="85">
        <f t="shared" si="51"/>
        <v>40</v>
      </c>
      <c r="G225" s="85">
        <v>40</v>
      </c>
      <c r="H225" s="98">
        <v>42130</v>
      </c>
      <c r="I225" s="87">
        <f t="shared" si="52"/>
        <v>0</v>
      </c>
      <c r="J225" s="85"/>
      <c r="K225" s="85"/>
      <c r="L225" s="85"/>
      <c r="M225" s="113"/>
      <c r="N225" s="90">
        <f t="shared" si="50"/>
        <v>0</v>
      </c>
      <c r="O225" s="31"/>
      <c r="P225" s="31"/>
      <c r="Q225" s="31"/>
    </row>
    <row r="226" spans="1:17" s="3" customFormat="1" ht="12">
      <c r="A226" s="219"/>
      <c r="B226" s="184" t="s">
        <v>870</v>
      </c>
      <c r="C226" s="27">
        <v>603</v>
      </c>
      <c r="D226" s="28">
        <f t="shared" si="47"/>
        <v>33.165</v>
      </c>
      <c r="E226" s="28">
        <v>7</v>
      </c>
      <c r="F226" s="29">
        <f t="shared" si="51"/>
        <v>40.165</v>
      </c>
      <c r="G226" s="29"/>
      <c r="H226" s="30"/>
      <c r="I226" s="186">
        <f t="shared" si="52"/>
        <v>40.165</v>
      </c>
      <c r="J226" s="29"/>
      <c r="K226" s="29"/>
      <c r="L226" s="29"/>
      <c r="M226" s="187"/>
      <c r="N226" s="229">
        <f t="shared" si="50"/>
        <v>40.165</v>
      </c>
      <c r="O226" s="31"/>
      <c r="P226" s="31"/>
      <c r="Q226" s="31"/>
    </row>
    <row r="227" spans="1:17" s="3" customFormat="1" ht="12">
      <c r="A227" s="18"/>
      <c r="B227" s="184" t="s">
        <v>469</v>
      </c>
      <c r="C227" s="27">
        <v>603</v>
      </c>
      <c r="D227" s="28">
        <f t="shared" si="47"/>
        <v>33.165</v>
      </c>
      <c r="E227" s="28">
        <v>7</v>
      </c>
      <c r="F227" s="29">
        <f t="shared" si="51"/>
        <v>40.165</v>
      </c>
      <c r="G227" s="29"/>
      <c r="H227" s="30"/>
      <c r="I227" s="186">
        <f t="shared" si="52"/>
        <v>40.165</v>
      </c>
      <c r="J227" s="29"/>
      <c r="K227" s="78">
        <v>36.64</v>
      </c>
      <c r="L227" s="78">
        <v>3.32</v>
      </c>
      <c r="M227" s="187"/>
      <c r="N227" s="187">
        <f>SUM(I227:M228)</f>
        <v>40.165</v>
      </c>
      <c r="O227" s="31"/>
      <c r="P227" s="31"/>
      <c r="Q227" s="31"/>
    </row>
    <row r="228" spans="1:17" s="3" customFormat="1" ht="12">
      <c r="A228" s="18"/>
      <c r="B228" s="188" t="s">
        <v>469</v>
      </c>
      <c r="C228" s="37"/>
      <c r="D228" s="38"/>
      <c r="E228" s="38"/>
      <c r="F228" s="39"/>
      <c r="G228" s="39"/>
      <c r="H228" s="86">
        <v>42061</v>
      </c>
      <c r="I228" s="189"/>
      <c r="J228" s="39"/>
      <c r="K228" s="85">
        <v>-36.64</v>
      </c>
      <c r="L228" s="85">
        <v>-3.32</v>
      </c>
      <c r="M228" s="190"/>
      <c r="N228" s="190"/>
      <c r="O228" s="31"/>
      <c r="P228" s="31"/>
      <c r="Q228" s="31"/>
    </row>
    <row r="229" spans="1:17" s="3" customFormat="1" ht="12">
      <c r="A229" s="219"/>
      <c r="B229" s="112" t="s">
        <v>782</v>
      </c>
      <c r="C229" s="42">
        <v>600</v>
      </c>
      <c r="D229" s="43">
        <f t="shared" si="47"/>
        <v>33</v>
      </c>
      <c r="E229" s="43">
        <v>7</v>
      </c>
      <c r="F229" s="35">
        <f t="shared" si="51"/>
        <v>40</v>
      </c>
      <c r="G229" s="35"/>
      <c r="H229" s="44"/>
      <c r="I229" s="196">
        <f t="shared" si="52"/>
        <v>40</v>
      </c>
      <c r="J229" s="35"/>
      <c r="K229" s="36">
        <v>-0.49</v>
      </c>
      <c r="L229" s="35"/>
      <c r="M229" s="192"/>
      <c r="N229" s="228">
        <f t="shared" si="50"/>
        <v>39.51</v>
      </c>
      <c r="O229" s="31"/>
      <c r="P229" s="31"/>
      <c r="Q229" s="31"/>
    </row>
    <row r="230" spans="1:17" s="3" customFormat="1" ht="12">
      <c r="A230" s="18"/>
      <c r="B230" s="75" t="s">
        <v>91</v>
      </c>
      <c r="C230" s="76">
        <v>600</v>
      </c>
      <c r="D230" s="77">
        <f t="shared" si="47"/>
        <v>33</v>
      </c>
      <c r="E230" s="77">
        <v>7</v>
      </c>
      <c r="F230" s="78">
        <f aca="true" t="shared" si="53" ref="F230:F243">SUM(D230:E230)</f>
        <v>40</v>
      </c>
      <c r="G230" s="78">
        <v>39.92</v>
      </c>
      <c r="H230" s="79">
        <v>42136</v>
      </c>
      <c r="I230" s="80">
        <f>SUM(F230-G230)</f>
        <v>0.0799999999999983</v>
      </c>
      <c r="J230" s="78"/>
      <c r="K230" s="78">
        <v>-0.08</v>
      </c>
      <c r="L230" s="78"/>
      <c r="M230" s="105"/>
      <c r="N230" s="105">
        <v>0</v>
      </c>
      <c r="O230" s="31"/>
      <c r="P230" s="31"/>
      <c r="Q230" s="31"/>
    </row>
    <row r="231" spans="1:17" s="3" customFormat="1" ht="12">
      <c r="A231" s="18"/>
      <c r="B231" s="82" t="s">
        <v>91</v>
      </c>
      <c r="C231" s="83"/>
      <c r="D231" s="84"/>
      <c r="E231" s="84"/>
      <c r="F231" s="85"/>
      <c r="G231" s="85"/>
      <c r="H231" s="86" t="s">
        <v>66</v>
      </c>
      <c r="I231" s="87">
        <v>-0.08</v>
      </c>
      <c r="J231" s="85"/>
      <c r="K231" s="85">
        <v>0.08</v>
      </c>
      <c r="L231" s="85"/>
      <c r="M231" s="113"/>
      <c r="N231" s="113"/>
      <c r="O231" s="31"/>
      <c r="P231" s="31"/>
      <c r="Q231" s="31"/>
    </row>
    <row r="232" spans="1:17" s="3" customFormat="1" ht="12">
      <c r="A232" s="219"/>
      <c r="B232" s="102" t="s">
        <v>647</v>
      </c>
      <c r="C232" s="103">
        <v>750</v>
      </c>
      <c r="D232" s="84">
        <f t="shared" si="47"/>
        <v>41.25</v>
      </c>
      <c r="E232" s="84">
        <v>7</v>
      </c>
      <c r="F232" s="101">
        <f t="shared" si="53"/>
        <v>48.25</v>
      </c>
      <c r="G232" s="101">
        <v>48.25</v>
      </c>
      <c r="H232" s="111">
        <v>42086</v>
      </c>
      <c r="I232" s="100">
        <f aca="true" t="shared" si="54" ref="I232:I243">SUM(F232-G232)</f>
        <v>0</v>
      </c>
      <c r="J232" s="101"/>
      <c r="K232" s="101"/>
      <c r="L232" s="101"/>
      <c r="M232" s="117"/>
      <c r="N232" s="88">
        <f t="shared" si="50"/>
        <v>0</v>
      </c>
      <c r="O232" s="31"/>
      <c r="P232" s="31"/>
      <c r="Q232" s="31"/>
    </row>
    <row r="233" spans="1:17" s="3" customFormat="1" ht="12">
      <c r="A233" s="18"/>
      <c r="B233" s="65" t="s">
        <v>770</v>
      </c>
      <c r="C233" s="51">
        <v>603</v>
      </c>
      <c r="D233" s="52">
        <f t="shared" si="47"/>
        <v>33.165</v>
      </c>
      <c r="E233" s="52">
        <v>7</v>
      </c>
      <c r="F233" s="50">
        <f t="shared" si="53"/>
        <v>40.165</v>
      </c>
      <c r="G233" s="50"/>
      <c r="H233" s="53"/>
      <c r="I233" s="193">
        <f t="shared" si="54"/>
        <v>40.165</v>
      </c>
      <c r="J233" s="50"/>
      <c r="K233" s="49">
        <v>-0.04</v>
      </c>
      <c r="L233" s="50"/>
      <c r="M233" s="194"/>
      <c r="N233" s="231">
        <f t="shared" si="50"/>
        <v>40.125</v>
      </c>
      <c r="O233" s="31"/>
      <c r="P233" s="31"/>
      <c r="Q233" s="31"/>
    </row>
    <row r="234" spans="1:17" s="3" customFormat="1" ht="12">
      <c r="A234" s="219"/>
      <c r="B234" s="112" t="s">
        <v>374</v>
      </c>
      <c r="C234" s="103">
        <v>603</v>
      </c>
      <c r="D234" s="93">
        <f t="shared" si="47"/>
        <v>33.165</v>
      </c>
      <c r="E234" s="93">
        <v>7</v>
      </c>
      <c r="F234" s="101">
        <f t="shared" si="53"/>
        <v>40.165</v>
      </c>
      <c r="G234" s="101">
        <v>42</v>
      </c>
      <c r="H234" s="111">
        <v>42135</v>
      </c>
      <c r="I234" s="118">
        <f>SUM(F234-G234)+0.01</f>
        <v>-1.8250000000000008</v>
      </c>
      <c r="J234" s="101"/>
      <c r="K234" s="101"/>
      <c r="L234" s="101"/>
      <c r="M234" s="117"/>
      <c r="N234" s="66">
        <f t="shared" si="50"/>
        <v>-1.8250000000000008</v>
      </c>
      <c r="O234" s="31"/>
      <c r="P234" s="31"/>
      <c r="Q234" s="31"/>
    </row>
    <row r="235" spans="1:17" s="3" customFormat="1" ht="12">
      <c r="A235" s="18"/>
      <c r="B235" s="54" t="s">
        <v>60</v>
      </c>
      <c r="C235" s="51">
        <v>603</v>
      </c>
      <c r="D235" s="52">
        <f t="shared" si="47"/>
        <v>33.165</v>
      </c>
      <c r="E235" s="52">
        <v>7</v>
      </c>
      <c r="F235" s="50">
        <f t="shared" si="53"/>
        <v>40.165</v>
      </c>
      <c r="G235" s="50"/>
      <c r="H235" s="53"/>
      <c r="I235" s="193">
        <f t="shared" si="54"/>
        <v>40.165</v>
      </c>
      <c r="J235" s="50"/>
      <c r="K235" s="33">
        <v>0.14</v>
      </c>
      <c r="L235" s="50"/>
      <c r="M235" s="199"/>
      <c r="N235" s="231">
        <f t="shared" si="50"/>
        <v>40.305</v>
      </c>
      <c r="O235" s="31"/>
      <c r="P235" s="31"/>
      <c r="Q235" s="31"/>
    </row>
    <row r="236" spans="1:17" s="3" customFormat="1" ht="12">
      <c r="A236" s="219"/>
      <c r="B236" s="191" t="s">
        <v>461</v>
      </c>
      <c r="C236" s="42">
        <v>603</v>
      </c>
      <c r="D236" s="52">
        <f t="shared" si="47"/>
        <v>33.165</v>
      </c>
      <c r="E236" s="52">
        <v>7</v>
      </c>
      <c r="F236" s="35">
        <f t="shared" si="53"/>
        <v>40.165</v>
      </c>
      <c r="G236" s="35"/>
      <c r="H236" s="44"/>
      <c r="I236" s="196">
        <f t="shared" si="54"/>
        <v>40.165</v>
      </c>
      <c r="J236" s="35"/>
      <c r="K236" s="35"/>
      <c r="L236" s="35"/>
      <c r="M236" s="192"/>
      <c r="N236" s="231">
        <f t="shared" si="50"/>
        <v>40.165</v>
      </c>
      <c r="O236" s="31"/>
      <c r="P236" s="31"/>
      <c r="Q236" s="31"/>
    </row>
    <row r="237" spans="1:17" s="3" customFormat="1" ht="12">
      <c r="A237" s="18"/>
      <c r="B237" s="198" t="s">
        <v>768</v>
      </c>
      <c r="C237" s="51">
        <v>600</v>
      </c>
      <c r="D237" s="52">
        <f t="shared" si="47"/>
        <v>33</v>
      </c>
      <c r="E237" s="52">
        <v>7</v>
      </c>
      <c r="F237" s="50">
        <f t="shared" si="53"/>
        <v>40</v>
      </c>
      <c r="G237" s="50"/>
      <c r="H237" s="53"/>
      <c r="I237" s="193">
        <f t="shared" si="54"/>
        <v>40</v>
      </c>
      <c r="J237" s="50"/>
      <c r="K237" s="50"/>
      <c r="L237" s="50"/>
      <c r="M237" s="199"/>
      <c r="N237" s="231">
        <f t="shared" si="50"/>
        <v>40</v>
      </c>
      <c r="O237" s="31"/>
      <c r="P237" s="31"/>
      <c r="Q237" s="31"/>
    </row>
    <row r="238" spans="1:17" s="3" customFormat="1" ht="12">
      <c r="A238" s="219"/>
      <c r="B238" s="91" t="s">
        <v>434</v>
      </c>
      <c r="C238" s="92">
        <v>600</v>
      </c>
      <c r="D238" s="93">
        <f t="shared" si="47"/>
        <v>33</v>
      </c>
      <c r="E238" s="93">
        <v>7</v>
      </c>
      <c r="F238" s="94">
        <f t="shared" si="53"/>
        <v>40</v>
      </c>
      <c r="G238" s="94">
        <v>40</v>
      </c>
      <c r="H238" s="95">
        <v>42103</v>
      </c>
      <c r="I238" s="96">
        <f t="shared" si="54"/>
        <v>0</v>
      </c>
      <c r="J238" s="94"/>
      <c r="K238" s="94"/>
      <c r="L238" s="94"/>
      <c r="M238" s="106"/>
      <c r="N238" s="90">
        <f t="shared" si="50"/>
        <v>0</v>
      </c>
      <c r="O238" s="31"/>
      <c r="P238" s="31"/>
      <c r="Q238" s="31"/>
    </row>
    <row r="239" spans="1:17" s="3" customFormat="1" ht="12">
      <c r="A239" s="18"/>
      <c r="B239" s="102" t="s">
        <v>867</v>
      </c>
      <c r="C239" s="103">
        <v>600</v>
      </c>
      <c r="D239" s="93">
        <f t="shared" si="47"/>
        <v>33</v>
      </c>
      <c r="E239" s="93">
        <v>7</v>
      </c>
      <c r="F239" s="101">
        <f t="shared" si="53"/>
        <v>40</v>
      </c>
      <c r="G239" s="101">
        <v>40</v>
      </c>
      <c r="H239" s="104">
        <v>42129</v>
      </c>
      <c r="I239" s="100">
        <f t="shared" si="54"/>
        <v>0</v>
      </c>
      <c r="J239" s="101"/>
      <c r="K239" s="101"/>
      <c r="L239" s="101"/>
      <c r="M239" s="117"/>
      <c r="N239" s="90">
        <f t="shared" si="50"/>
        <v>0</v>
      </c>
      <c r="O239" s="31"/>
      <c r="P239" s="31"/>
      <c r="Q239" s="31"/>
    </row>
    <row r="240" spans="1:17" s="3" customFormat="1" ht="12">
      <c r="A240" s="219"/>
      <c r="B240" s="91" t="s">
        <v>841</v>
      </c>
      <c r="C240" s="92">
        <v>603</v>
      </c>
      <c r="D240" s="93">
        <f t="shared" si="47"/>
        <v>33.165</v>
      </c>
      <c r="E240" s="93">
        <v>7</v>
      </c>
      <c r="F240" s="94">
        <f t="shared" si="53"/>
        <v>40.165</v>
      </c>
      <c r="G240" s="94">
        <v>40.17</v>
      </c>
      <c r="H240" s="99">
        <v>42121</v>
      </c>
      <c r="I240" s="96">
        <v>0</v>
      </c>
      <c r="J240" s="94"/>
      <c r="K240" s="94"/>
      <c r="L240" s="94"/>
      <c r="M240" s="106"/>
      <c r="N240" s="90">
        <f t="shared" si="50"/>
        <v>0</v>
      </c>
      <c r="O240" s="31"/>
      <c r="P240" s="31"/>
      <c r="Q240" s="31"/>
    </row>
    <row r="241" spans="1:17" s="3" customFormat="1" ht="12">
      <c r="A241" s="18"/>
      <c r="B241" s="198" t="s">
        <v>125</v>
      </c>
      <c r="C241" s="51">
        <v>603</v>
      </c>
      <c r="D241" s="52">
        <f t="shared" si="47"/>
        <v>33.165</v>
      </c>
      <c r="E241" s="52">
        <v>7</v>
      </c>
      <c r="F241" s="50">
        <f t="shared" si="53"/>
        <v>40.165</v>
      </c>
      <c r="G241" s="50"/>
      <c r="H241" s="56"/>
      <c r="I241" s="193">
        <f t="shared" si="54"/>
        <v>40.165</v>
      </c>
      <c r="J241" s="50"/>
      <c r="K241" s="50"/>
      <c r="L241" s="50"/>
      <c r="M241" s="194"/>
      <c r="N241" s="231">
        <f t="shared" si="50"/>
        <v>40.165</v>
      </c>
      <c r="O241" s="31"/>
      <c r="P241" s="31"/>
      <c r="Q241" s="31"/>
    </row>
    <row r="242" spans="1:17" s="3" customFormat="1" ht="12">
      <c r="A242" s="219"/>
      <c r="B242" s="198" t="s">
        <v>364</v>
      </c>
      <c r="C242" s="51">
        <v>603</v>
      </c>
      <c r="D242" s="52">
        <f t="shared" si="47"/>
        <v>33.165</v>
      </c>
      <c r="E242" s="52">
        <v>7</v>
      </c>
      <c r="F242" s="50">
        <f t="shared" si="53"/>
        <v>40.165</v>
      </c>
      <c r="G242" s="50"/>
      <c r="H242" s="53"/>
      <c r="I242" s="193">
        <f t="shared" si="54"/>
        <v>40.165</v>
      </c>
      <c r="J242" s="50"/>
      <c r="K242" s="50"/>
      <c r="L242" s="50"/>
      <c r="M242" s="194"/>
      <c r="N242" s="231">
        <f t="shared" si="50"/>
        <v>40.165</v>
      </c>
      <c r="O242" s="31"/>
      <c r="P242" s="31"/>
      <c r="Q242" s="31"/>
    </row>
    <row r="243" spans="1:17" s="3" customFormat="1" ht="12">
      <c r="A243" s="18"/>
      <c r="B243" s="32" t="s">
        <v>219</v>
      </c>
      <c r="C243" s="27">
        <v>603</v>
      </c>
      <c r="D243" s="52">
        <f t="shared" si="47"/>
        <v>33.165</v>
      </c>
      <c r="E243" s="52">
        <v>7</v>
      </c>
      <c r="F243" s="29">
        <f t="shared" si="53"/>
        <v>40.165</v>
      </c>
      <c r="G243" s="29"/>
      <c r="H243" s="30"/>
      <c r="I243" s="186">
        <f t="shared" si="54"/>
        <v>40.165</v>
      </c>
      <c r="J243" s="29"/>
      <c r="K243" s="55">
        <v>40.43</v>
      </c>
      <c r="L243" s="55">
        <v>1.98</v>
      </c>
      <c r="M243" s="187"/>
      <c r="N243" s="231">
        <f t="shared" si="50"/>
        <v>82.575</v>
      </c>
      <c r="O243" s="31"/>
      <c r="P243" s="31"/>
      <c r="Q243" s="31"/>
    </row>
    <row r="244" spans="1:17" s="3" customFormat="1" ht="12">
      <c r="A244" s="219"/>
      <c r="B244" s="198" t="s">
        <v>328</v>
      </c>
      <c r="C244" s="51">
        <v>603</v>
      </c>
      <c r="D244" s="52">
        <f t="shared" si="47"/>
        <v>33.165</v>
      </c>
      <c r="E244" s="52">
        <v>7</v>
      </c>
      <c r="F244" s="50">
        <f aca="true" t="shared" si="55" ref="F244:F251">SUM(D244:E244)</f>
        <v>40.165</v>
      </c>
      <c r="G244" s="50"/>
      <c r="H244" s="53"/>
      <c r="I244" s="193">
        <f aca="true" t="shared" si="56" ref="I244:I251">SUM(F244-G244)</f>
        <v>40.165</v>
      </c>
      <c r="J244" s="50"/>
      <c r="K244" s="50"/>
      <c r="L244" s="50"/>
      <c r="M244" s="194"/>
      <c r="N244" s="231">
        <f t="shared" si="50"/>
        <v>40.165</v>
      </c>
      <c r="O244" s="31"/>
      <c r="P244" s="31"/>
      <c r="Q244" s="31"/>
    </row>
    <row r="245" spans="1:17" s="3" customFormat="1" ht="12">
      <c r="A245" s="18"/>
      <c r="B245" s="54" t="s">
        <v>161</v>
      </c>
      <c r="C245" s="51">
        <v>600</v>
      </c>
      <c r="D245" s="52">
        <f t="shared" si="47"/>
        <v>33</v>
      </c>
      <c r="E245" s="52">
        <v>7</v>
      </c>
      <c r="F245" s="50">
        <f t="shared" si="55"/>
        <v>40</v>
      </c>
      <c r="G245" s="50"/>
      <c r="H245" s="56"/>
      <c r="I245" s="193">
        <f t="shared" si="56"/>
        <v>40</v>
      </c>
      <c r="J245" s="50"/>
      <c r="K245" s="50"/>
      <c r="L245" s="33">
        <v>0.61</v>
      </c>
      <c r="M245" s="194"/>
      <c r="N245" s="231">
        <f t="shared" si="50"/>
        <v>40.61</v>
      </c>
      <c r="O245" s="31"/>
      <c r="P245" s="31"/>
      <c r="Q245" s="31"/>
    </row>
    <row r="246" spans="1:17" s="3" customFormat="1" ht="12">
      <c r="A246" s="219"/>
      <c r="B246" s="91" t="s">
        <v>437</v>
      </c>
      <c r="C246" s="92">
        <v>600</v>
      </c>
      <c r="D246" s="93">
        <f t="shared" si="47"/>
        <v>33</v>
      </c>
      <c r="E246" s="93">
        <v>7</v>
      </c>
      <c r="F246" s="94">
        <f t="shared" si="55"/>
        <v>40</v>
      </c>
      <c r="G246" s="94">
        <v>40</v>
      </c>
      <c r="H246" s="95">
        <v>42153</v>
      </c>
      <c r="I246" s="96">
        <f t="shared" si="56"/>
        <v>0</v>
      </c>
      <c r="J246" s="94"/>
      <c r="K246" s="94"/>
      <c r="L246" s="94"/>
      <c r="M246" s="106"/>
      <c r="N246" s="90">
        <f t="shared" si="50"/>
        <v>0</v>
      </c>
      <c r="O246" s="31"/>
      <c r="P246" s="31"/>
      <c r="Q246" s="31"/>
    </row>
    <row r="247" spans="1:17" s="3" customFormat="1" ht="12">
      <c r="A247" s="18"/>
      <c r="B247" s="75" t="s">
        <v>138</v>
      </c>
      <c r="C247" s="76">
        <v>600</v>
      </c>
      <c r="D247" s="93">
        <f t="shared" si="47"/>
        <v>33</v>
      </c>
      <c r="E247" s="93">
        <v>7</v>
      </c>
      <c r="F247" s="78">
        <f t="shared" si="55"/>
        <v>40</v>
      </c>
      <c r="G247" s="78">
        <v>40</v>
      </c>
      <c r="H247" s="89">
        <v>42091</v>
      </c>
      <c r="I247" s="80">
        <f t="shared" si="56"/>
        <v>0</v>
      </c>
      <c r="J247" s="78"/>
      <c r="K247" s="78"/>
      <c r="L247" s="78"/>
      <c r="M247" s="105"/>
      <c r="N247" s="90">
        <f t="shared" si="50"/>
        <v>0</v>
      </c>
      <c r="O247" s="31"/>
      <c r="P247" s="31"/>
      <c r="Q247" s="31"/>
    </row>
    <row r="248" spans="1:17" s="3" customFormat="1" ht="12">
      <c r="A248" s="219"/>
      <c r="B248" s="54" t="s">
        <v>424</v>
      </c>
      <c r="C248" s="51">
        <v>615</v>
      </c>
      <c r="D248" s="52">
        <f t="shared" si="47"/>
        <v>33.825</v>
      </c>
      <c r="E248" s="52">
        <v>7</v>
      </c>
      <c r="F248" s="50">
        <f t="shared" si="55"/>
        <v>40.825</v>
      </c>
      <c r="G248" s="50"/>
      <c r="H248" s="53"/>
      <c r="I248" s="193">
        <f t="shared" si="56"/>
        <v>40.825</v>
      </c>
      <c r="J248" s="50"/>
      <c r="K248" s="33">
        <v>37.23</v>
      </c>
      <c r="L248" s="33">
        <v>2.01</v>
      </c>
      <c r="M248" s="194"/>
      <c r="N248" s="231">
        <f t="shared" si="50"/>
        <v>80.06500000000001</v>
      </c>
      <c r="O248" s="31"/>
      <c r="P248" s="31"/>
      <c r="Q248" s="31"/>
    </row>
    <row r="249" spans="1:17" s="3" customFormat="1" ht="12">
      <c r="A249" s="18"/>
      <c r="B249" s="102" t="s">
        <v>707</v>
      </c>
      <c r="C249" s="103">
        <v>603</v>
      </c>
      <c r="D249" s="93">
        <f t="shared" si="47"/>
        <v>33.165</v>
      </c>
      <c r="E249" s="93">
        <v>7</v>
      </c>
      <c r="F249" s="101">
        <f t="shared" si="55"/>
        <v>40.165</v>
      </c>
      <c r="G249" s="101">
        <v>40.17</v>
      </c>
      <c r="H249" s="111">
        <v>42130</v>
      </c>
      <c r="I249" s="100">
        <v>0</v>
      </c>
      <c r="J249" s="101"/>
      <c r="K249" s="101"/>
      <c r="L249" s="101"/>
      <c r="M249" s="117"/>
      <c r="N249" s="90">
        <f t="shared" si="50"/>
        <v>0</v>
      </c>
      <c r="O249" s="31"/>
      <c r="P249" s="31"/>
      <c r="Q249" s="31"/>
    </row>
    <row r="250" spans="1:17" s="3" customFormat="1" ht="12">
      <c r="A250" s="219"/>
      <c r="B250" s="54" t="s">
        <v>473</v>
      </c>
      <c r="C250" s="51">
        <v>606</v>
      </c>
      <c r="D250" s="52">
        <f t="shared" si="47"/>
        <v>33.33</v>
      </c>
      <c r="E250" s="52">
        <v>7</v>
      </c>
      <c r="F250" s="50">
        <f t="shared" si="55"/>
        <v>40.33</v>
      </c>
      <c r="G250" s="50"/>
      <c r="H250" s="53"/>
      <c r="I250" s="193">
        <f t="shared" si="56"/>
        <v>40.33</v>
      </c>
      <c r="J250" s="50"/>
      <c r="K250" s="33">
        <v>36.79</v>
      </c>
      <c r="L250" s="33">
        <v>1.98</v>
      </c>
      <c r="M250" s="194"/>
      <c r="N250" s="231">
        <f t="shared" si="50"/>
        <v>79.10000000000001</v>
      </c>
      <c r="O250" s="31"/>
      <c r="P250" s="31"/>
      <c r="Q250" s="31"/>
    </row>
    <row r="251" spans="1:17" s="3" customFormat="1" ht="12">
      <c r="A251" s="18"/>
      <c r="B251" s="102" t="s">
        <v>520</v>
      </c>
      <c r="C251" s="103">
        <v>606</v>
      </c>
      <c r="D251" s="93">
        <f t="shared" si="47"/>
        <v>33.33</v>
      </c>
      <c r="E251" s="93">
        <v>7</v>
      </c>
      <c r="F251" s="101">
        <f t="shared" si="55"/>
        <v>40.33</v>
      </c>
      <c r="G251" s="101">
        <v>40.33</v>
      </c>
      <c r="H251" s="104">
        <v>42108</v>
      </c>
      <c r="I251" s="100">
        <f t="shared" si="56"/>
        <v>0</v>
      </c>
      <c r="J251" s="101"/>
      <c r="K251" s="101"/>
      <c r="L251" s="101"/>
      <c r="M251" s="117"/>
      <c r="N251" s="90">
        <f t="shared" si="50"/>
        <v>0</v>
      </c>
      <c r="O251" s="31"/>
      <c r="P251" s="31"/>
      <c r="Q251" s="31"/>
    </row>
    <row r="252" spans="1:17" s="3" customFormat="1" ht="12">
      <c r="A252" s="219"/>
      <c r="B252" s="54" t="s">
        <v>668</v>
      </c>
      <c r="C252" s="51">
        <v>603</v>
      </c>
      <c r="D252" s="52">
        <f t="shared" si="47"/>
        <v>33.165</v>
      </c>
      <c r="E252" s="52">
        <v>7</v>
      </c>
      <c r="F252" s="50">
        <f>SUM(D252:E252)</f>
        <v>40.165</v>
      </c>
      <c r="G252" s="50"/>
      <c r="H252" s="56"/>
      <c r="I252" s="193">
        <f>SUM(F252-G252)</f>
        <v>40.165</v>
      </c>
      <c r="J252" s="50"/>
      <c r="K252" s="33">
        <v>73.28</v>
      </c>
      <c r="L252" s="33">
        <v>5.91</v>
      </c>
      <c r="M252" s="194"/>
      <c r="N252" s="231">
        <f t="shared" si="50"/>
        <v>119.35499999999999</v>
      </c>
      <c r="O252" s="31"/>
      <c r="P252" s="31"/>
      <c r="Q252" s="31"/>
    </row>
    <row r="253" spans="1:17" s="3" customFormat="1" ht="12">
      <c r="A253" s="18"/>
      <c r="B253" s="184" t="s">
        <v>203</v>
      </c>
      <c r="C253" s="27">
        <v>614</v>
      </c>
      <c r="D253" s="28">
        <f>(SUM(C253:C254))*0.055</f>
        <v>66.935</v>
      </c>
      <c r="E253" s="28">
        <v>7</v>
      </c>
      <c r="F253" s="29">
        <f>SUM(D253:E254)</f>
        <v>73.935</v>
      </c>
      <c r="G253" s="29"/>
      <c r="H253" s="34"/>
      <c r="I253" s="29">
        <f>SUM(F253-G253)</f>
        <v>73.935</v>
      </c>
      <c r="J253" s="29"/>
      <c r="K253" s="78">
        <v>65.83</v>
      </c>
      <c r="L253" s="78">
        <v>3.55</v>
      </c>
      <c r="M253" s="29"/>
      <c r="N253" s="229">
        <f>SUM(F253+J253+K253+L253+M253-G253-G254+J254+K254+L254+M254)</f>
        <v>73.935</v>
      </c>
      <c r="O253" s="35"/>
      <c r="P253" s="31"/>
      <c r="Q253" s="31"/>
    </row>
    <row r="254" spans="1:17" s="3" customFormat="1" ht="12">
      <c r="A254" s="18"/>
      <c r="B254" s="191" t="s">
        <v>204</v>
      </c>
      <c r="C254" s="42">
        <v>603</v>
      </c>
      <c r="D254" s="43"/>
      <c r="E254" s="43"/>
      <c r="F254" s="35"/>
      <c r="G254" s="35"/>
      <c r="H254" s="111">
        <v>42065</v>
      </c>
      <c r="I254" s="35"/>
      <c r="J254" s="35"/>
      <c r="K254" s="101">
        <v>-65.83</v>
      </c>
      <c r="L254" s="101">
        <v>-3.55</v>
      </c>
      <c r="M254" s="35"/>
      <c r="N254" s="228"/>
      <c r="O254" s="31"/>
      <c r="P254" s="31"/>
      <c r="Q254" s="31"/>
    </row>
    <row r="255" spans="1:17" s="3" customFormat="1" ht="12">
      <c r="A255" s="219"/>
      <c r="B255" s="75" t="s">
        <v>350</v>
      </c>
      <c r="C255" s="76">
        <v>605</v>
      </c>
      <c r="D255" s="77">
        <f>SUM(C255*0.055)</f>
        <v>33.275</v>
      </c>
      <c r="E255" s="77">
        <v>7</v>
      </c>
      <c r="F255" s="78">
        <f>SUM(D255:E255)</f>
        <v>40.275</v>
      </c>
      <c r="G255" s="78">
        <v>40.16</v>
      </c>
      <c r="H255" s="79">
        <v>42152</v>
      </c>
      <c r="I255" s="80">
        <f>SUM(F255-G255)</f>
        <v>0.11500000000000199</v>
      </c>
      <c r="J255" s="78"/>
      <c r="K255" s="78"/>
      <c r="L255" s="78"/>
      <c r="M255" s="105"/>
      <c r="N255" s="105">
        <v>0</v>
      </c>
      <c r="O255" s="31"/>
      <c r="P255" s="31"/>
      <c r="Q255" s="31"/>
    </row>
    <row r="256" spans="1:17" s="3" customFormat="1" ht="12">
      <c r="A256" s="219"/>
      <c r="B256" s="82" t="s">
        <v>350</v>
      </c>
      <c r="C256" s="83"/>
      <c r="D256" s="84"/>
      <c r="E256" s="84"/>
      <c r="F256" s="85"/>
      <c r="G256" s="85"/>
      <c r="H256" s="249" t="s">
        <v>992</v>
      </c>
      <c r="I256" s="87">
        <v>-0.12</v>
      </c>
      <c r="J256" s="85"/>
      <c r="K256" s="85"/>
      <c r="L256" s="85"/>
      <c r="M256" s="113"/>
      <c r="N256" s="113"/>
      <c r="O256" s="31"/>
      <c r="P256" s="31"/>
      <c r="Q256" s="31"/>
    </row>
    <row r="257" spans="1:17" s="3" customFormat="1" ht="12">
      <c r="A257" s="18"/>
      <c r="B257" s="102" t="s">
        <v>436</v>
      </c>
      <c r="C257" s="103">
        <v>603</v>
      </c>
      <c r="D257" s="97">
        <f>(SUM(C257:C258))*0.055</f>
        <v>66.33</v>
      </c>
      <c r="E257" s="97">
        <v>7</v>
      </c>
      <c r="F257" s="101">
        <f>SUM(D257:E258)</f>
        <v>73.33</v>
      </c>
      <c r="G257" s="101">
        <v>73.33</v>
      </c>
      <c r="H257" s="111">
        <v>42107</v>
      </c>
      <c r="I257" s="101">
        <f>SUM(F257-G257)</f>
        <v>0</v>
      </c>
      <c r="J257" s="101"/>
      <c r="K257" s="101"/>
      <c r="L257" s="101"/>
      <c r="M257" s="101"/>
      <c r="N257" s="119">
        <f>SUM(F257+J257+K257+L257+M257-G257-G258+J258+K258+L258+M258)</f>
        <v>0</v>
      </c>
      <c r="O257" s="31"/>
      <c r="P257" s="31"/>
      <c r="Q257" s="31"/>
    </row>
    <row r="258" spans="1:17" s="3" customFormat="1" ht="12">
      <c r="A258" s="18"/>
      <c r="B258" s="82" t="s">
        <v>435</v>
      </c>
      <c r="C258" s="83">
        <v>603</v>
      </c>
      <c r="D258" s="84"/>
      <c r="E258" s="84"/>
      <c r="F258" s="85"/>
      <c r="G258" s="85"/>
      <c r="H258" s="98"/>
      <c r="I258" s="85"/>
      <c r="J258" s="85"/>
      <c r="K258" s="85"/>
      <c r="L258" s="85"/>
      <c r="M258" s="85"/>
      <c r="N258" s="88"/>
      <c r="O258" s="31"/>
      <c r="P258" s="31"/>
      <c r="Q258" s="31"/>
    </row>
    <row r="259" spans="1:17" s="3" customFormat="1" ht="12">
      <c r="A259" s="219"/>
      <c r="B259" s="75" t="s">
        <v>255</v>
      </c>
      <c r="C259" s="76">
        <v>606</v>
      </c>
      <c r="D259" s="77">
        <f aca="true" t="shared" si="57" ref="D259:D272">SUM(C259*0.055)</f>
        <v>33.33</v>
      </c>
      <c r="E259" s="77">
        <v>7</v>
      </c>
      <c r="F259" s="78">
        <f aca="true" t="shared" si="58" ref="F259:F269">SUM(D259:E259)</f>
        <v>40.33</v>
      </c>
      <c r="G259" s="78">
        <v>40.33</v>
      </c>
      <c r="H259" s="89">
        <v>42149</v>
      </c>
      <c r="I259" s="80">
        <f>SUM(F259-G259)</f>
        <v>0</v>
      </c>
      <c r="J259" s="78"/>
      <c r="K259" s="78"/>
      <c r="L259" s="78"/>
      <c r="M259" s="105"/>
      <c r="N259" s="81">
        <f aca="true" t="shared" si="59" ref="N259:N272">SUM(I259:M259)</f>
        <v>0</v>
      </c>
      <c r="O259" s="31"/>
      <c r="P259" s="31"/>
      <c r="Q259" s="31"/>
    </row>
    <row r="260" spans="1:17" s="3" customFormat="1" ht="12">
      <c r="A260" s="18"/>
      <c r="B260" s="57" t="s">
        <v>351</v>
      </c>
      <c r="C260" s="76">
        <v>603</v>
      </c>
      <c r="D260" s="77">
        <f t="shared" si="57"/>
        <v>33.165</v>
      </c>
      <c r="E260" s="77">
        <v>7</v>
      </c>
      <c r="F260" s="78">
        <f t="shared" si="58"/>
        <v>40.165</v>
      </c>
      <c r="G260" s="78">
        <v>40.16</v>
      </c>
      <c r="H260" s="79">
        <v>42152</v>
      </c>
      <c r="I260" s="80">
        <f aca="true" t="shared" si="60" ref="I260:I269">SUM(F260-G260)</f>
        <v>0.005000000000002558</v>
      </c>
      <c r="J260" s="78"/>
      <c r="K260" s="58">
        <v>-0.29</v>
      </c>
      <c r="L260" s="78"/>
      <c r="M260" s="105"/>
      <c r="N260" s="114">
        <v>-0.17</v>
      </c>
      <c r="O260" s="31"/>
      <c r="P260" s="31"/>
      <c r="Q260" s="31"/>
    </row>
    <row r="261" spans="1:17" s="3" customFormat="1" ht="12">
      <c r="A261" s="18"/>
      <c r="B261" s="112" t="s">
        <v>351</v>
      </c>
      <c r="C261" s="103"/>
      <c r="D261" s="97"/>
      <c r="E261" s="97"/>
      <c r="F261" s="101"/>
      <c r="G261" s="101"/>
      <c r="H261" s="104" t="s">
        <v>66</v>
      </c>
      <c r="I261" s="100">
        <v>-0.01</v>
      </c>
      <c r="J261" s="101"/>
      <c r="K261" s="36"/>
      <c r="L261" s="101"/>
      <c r="M261" s="117"/>
      <c r="N261" s="115"/>
      <c r="O261" s="31"/>
      <c r="P261" s="31"/>
      <c r="Q261" s="31"/>
    </row>
    <row r="262" spans="1:17" s="3" customFormat="1" ht="12">
      <c r="A262" s="18"/>
      <c r="B262" s="60" t="s">
        <v>351</v>
      </c>
      <c r="C262" s="83"/>
      <c r="D262" s="84"/>
      <c r="E262" s="84"/>
      <c r="F262" s="85"/>
      <c r="G262" s="85"/>
      <c r="H262" s="162" t="s">
        <v>967</v>
      </c>
      <c r="I262" s="250"/>
      <c r="J262" s="85"/>
      <c r="K262" s="47">
        <v>0.12</v>
      </c>
      <c r="L262" s="85"/>
      <c r="M262" s="113"/>
      <c r="N262" s="116"/>
      <c r="O262" s="31"/>
      <c r="P262" s="31"/>
      <c r="Q262" s="31"/>
    </row>
    <row r="263" spans="1:17" s="3" customFormat="1" ht="12">
      <c r="A263" s="219"/>
      <c r="B263" s="82" t="s">
        <v>26</v>
      </c>
      <c r="C263" s="83">
        <v>600</v>
      </c>
      <c r="D263" s="84">
        <f t="shared" si="57"/>
        <v>33</v>
      </c>
      <c r="E263" s="84">
        <v>7</v>
      </c>
      <c r="F263" s="85">
        <f t="shared" si="58"/>
        <v>40</v>
      </c>
      <c r="G263" s="85">
        <v>40</v>
      </c>
      <c r="H263" s="86">
        <v>42109</v>
      </c>
      <c r="I263" s="87">
        <f t="shared" si="60"/>
        <v>0</v>
      </c>
      <c r="J263" s="85"/>
      <c r="K263" s="85"/>
      <c r="L263" s="85"/>
      <c r="M263" s="113"/>
      <c r="N263" s="88">
        <f t="shared" si="59"/>
        <v>0</v>
      </c>
      <c r="O263" s="31"/>
      <c r="P263" s="31"/>
      <c r="Q263" s="31"/>
    </row>
    <row r="264" spans="1:17" s="3" customFormat="1" ht="12">
      <c r="A264" s="18"/>
      <c r="B264" s="91" t="s">
        <v>158</v>
      </c>
      <c r="C264" s="92">
        <v>600</v>
      </c>
      <c r="D264" s="93">
        <f t="shared" si="57"/>
        <v>33</v>
      </c>
      <c r="E264" s="93">
        <v>7</v>
      </c>
      <c r="F264" s="94">
        <f t="shared" si="58"/>
        <v>40</v>
      </c>
      <c r="G264" s="94">
        <v>40</v>
      </c>
      <c r="H264" s="95">
        <v>42091</v>
      </c>
      <c r="I264" s="96">
        <f t="shared" si="60"/>
        <v>0</v>
      </c>
      <c r="J264" s="94"/>
      <c r="K264" s="94"/>
      <c r="L264" s="94"/>
      <c r="M264" s="106"/>
      <c r="N264" s="90">
        <f t="shared" si="59"/>
        <v>0</v>
      </c>
      <c r="O264" s="31"/>
      <c r="P264" s="31"/>
      <c r="Q264" s="31"/>
    </row>
    <row r="265" spans="1:17" s="3" customFormat="1" ht="12">
      <c r="A265" s="219"/>
      <c r="B265" s="41" t="s">
        <v>833</v>
      </c>
      <c r="C265" s="42">
        <v>603</v>
      </c>
      <c r="D265" s="28">
        <f t="shared" si="57"/>
        <v>33.165</v>
      </c>
      <c r="E265" s="28">
        <v>7</v>
      </c>
      <c r="F265" s="35">
        <f t="shared" si="58"/>
        <v>40.165</v>
      </c>
      <c r="G265" s="35"/>
      <c r="H265" s="63"/>
      <c r="I265" s="196">
        <f t="shared" si="60"/>
        <v>40.165</v>
      </c>
      <c r="J265" s="35"/>
      <c r="K265" s="45">
        <v>43.3</v>
      </c>
      <c r="L265" s="35"/>
      <c r="M265" s="192"/>
      <c r="N265" s="229">
        <f t="shared" si="59"/>
        <v>83.465</v>
      </c>
      <c r="O265" s="31"/>
      <c r="P265" s="31"/>
      <c r="Q265" s="31"/>
    </row>
    <row r="266" spans="1:17" s="3" customFormat="1" ht="12">
      <c r="A266" s="18"/>
      <c r="B266" s="57" t="s">
        <v>938</v>
      </c>
      <c r="C266" s="76">
        <v>603</v>
      </c>
      <c r="D266" s="77">
        <f t="shared" si="57"/>
        <v>33.165</v>
      </c>
      <c r="E266" s="77">
        <v>7</v>
      </c>
      <c r="F266" s="78">
        <f t="shared" si="58"/>
        <v>40.165</v>
      </c>
      <c r="G266" s="78">
        <v>41</v>
      </c>
      <c r="H266" s="79">
        <v>42107</v>
      </c>
      <c r="I266" s="67">
        <f>SUM(F266-G266)+0.01</f>
        <v>-0.8250000000000008</v>
      </c>
      <c r="J266" s="78"/>
      <c r="K266" s="78">
        <v>0.15</v>
      </c>
      <c r="L266" s="78"/>
      <c r="M266" s="105"/>
      <c r="N266" s="114">
        <f>SUM(I266:M267)</f>
        <v>-0.8250000000000008</v>
      </c>
      <c r="O266" s="31"/>
      <c r="P266" s="31"/>
      <c r="Q266" s="31"/>
    </row>
    <row r="267" spans="1:17" s="3" customFormat="1" ht="12">
      <c r="A267" s="18"/>
      <c r="B267" s="60" t="s">
        <v>938</v>
      </c>
      <c r="C267" s="83"/>
      <c r="D267" s="84"/>
      <c r="E267" s="84"/>
      <c r="F267" s="85"/>
      <c r="G267" s="85"/>
      <c r="H267" s="86">
        <v>42107</v>
      </c>
      <c r="I267" s="62"/>
      <c r="J267" s="85"/>
      <c r="K267" s="85">
        <v>-0.15</v>
      </c>
      <c r="L267" s="85"/>
      <c r="M267" s="113"/>
      <c r="N267" s="116"/>
      <c r="O267" s="31"/>
      <c r="P267" s="31"/>
      <c r="Q267" s="31"/>
    </row>
    <row r="268" spans="1:17" s="3" customFormat="1" ht="12">
      <c r="A268" s="219"/>
      <c r="B268" s="41" t="s">
        <v>505</v>
      </c>
      <c r="C268" s="42">
        <v>603</v>
      </c>
      <c r="D268" s="38">
        <f t="shared" si="57"/>
        <v>33.165</v>
      </c>
      <c r="E268" s="38">
        <v>7</v>
      </c>
      <c r="F268" s="35">
        <f t="shared" si="58"/>
        <v>40.165</v>
      </c>
      <c r="G268" s="35"/>
      <c r="H268" s="63"/>
      <c r="I268" s="196">
        <f t="shared" si="60"/>
        <v>40.165</v>
      </c>
      <c r="J268" s="35"/>
      <c r="K268" s="45">
        <v>73.28</v>
      </c>
      <c r="L268" s="45">
        <v>3.96</v>
      </c>
      <c r="M268" s="192"/>
      <c r="N268" s="230">
        <f t="shared" si="59"/>
        <v>117.40499999999999</v>
      </c>
      <c r="O268" s="31"/>
      <c r="P268" s="31"/>
      <c r="Q268" s="31"/>
    </row>
    <row r="269" spans="1:17" s="3" customFormat="1" ht="12">
      <c r="A269" s="18"/>
      <c r="B269" s="65" t="s">
        <v>703</v>
      </c>
      <c r="C269" s="51">
        <v>603</v>
      </c>
      <c r="D269" s="52">
        <f t="shared" si="57"/>
        <v>33.165</v>
      </c>
      <c r="E269" s="52">
        <v>7</v>
      </c>
      <c r="F269" s="50">
        <f t="shared" si="58"/>
        <v>40.165</v>
      </c>
      <c r="G269" s="50"/>
      <c r="H269" s="53"/>
      <c r="I269" s="193">
        <f t="shared" si="60"/>
        <v>40.165</v>
      </c>
      <c r="J269" s="50"/>
      <c r="K269" s="49">
        <v>-0.25</v>
      </c>
      <c r="L269" s="50"/>
      <c r="M269" s="194"/>
      <c r="N269" s="231">
        <f t="shared" si="59"/>
        <v>39.915</v>
      </c>
      <c r="O269" s="31"/>
      <c r="P269" s="31"/>
      <c r="Q269" s="31"/>
    </row>
    <row r="270" spans="1:17" s="3" customFormat="1" ht="12">
      <c r="A270" s="219"/>
      <c r="B270" s="191" t="s">
        <v>662</v>
      </c>
      <c r="C270" s="42">
        <v>603</v>
      </c>
      <c r="D270" s="52">
        <f t="shared" si="57"/>
        <v>33.165</v>
      </c>
      <c r="E270" s="52">
        <v>7</v>
      </c>
      <c r="F270" s="35">
        <f>SUM(D270:E270)</f>
        <v>40.165</v>
      </c>
      <c r="G270" s="35"/>
      <c r="H270" s="44"/>
      <c r="I270" s="196">
        <f>SUM(F270-G270)</f>
        <v>40.165</v>
      </c>
      <c r="J270" s="35"/>
      <c r="K270" s="35"/>
      <c r="L270" s="35"/>
      <c r="M270" s="192"/>
      <c r="N270" s="231">
        <f t="shared" si="59"/>
        <v>40.165</v>
      </c>
      <c r="O270" s="31"/>
      <c r="P270" s="31"/>
      <c r="Q270" s="31"/>
    </row>
    <row r="271" spans="1:17" s="3" customFormat="1" ht="12">
      <c r="A271" s="18"/>
      <c r="B271" s="32" t="s">
        <v>631</v>
      </c>
      <c r="C271" s="27">
        <v>603</v>
      </c>
      <c r="D271" s="52">
        <f t="shared" si="57"/>
        <v>33.165</v>
      </c>
      <c r="E271" s="52">
        <v>7</v>
      </c>
      <c r="F271" s="29">
        <f>SUM(D271:E271)</f>
        <v>40.165</v>
      </c>
      <c r="G271" s="29"/>
      <c r="H271" s="30"/>
      <c r="I271" s="186">
        <f>SUM(F271-G271)</f>
        <v>40.165</v>
      </c>
      <c r="J271" s="29"/>
      <c r="K271" s="55">
        <v>6.86</v>
      </c>
      <c r="L271" s="55">
        <v>0.09</v>
      </c>
      <c r="M271" s="187"/>
      <c r="N271" s="231">
        <f t="shared" si="59"/>
        <v>47.115</v>
      </c>
      <c r="O271" s="31"/>
      <c r="P271" s="31"/>
      <c r="Q271" s="31"/>
    </row>
    <row r="272" spans="1:17" s="3" customFormat="1" ht="12">
      <c r="A272" s="219"/>
      <c r="B272" s="198" t="s">
        <v>641</v>
      </c>
      <c r="C272" s="51">
        <v>600</v>
      </c>
      <c r="D272" s="52">
        <f t="shared" si="57"/>
        <v>33</v>
      </c>
      <c r="E272" s="52">
        <v>7</v>
      </c>
      <c r="F272" s="50">
        <f>SUM(D272:E272)</f>
        <v>40</v>
      </c>
      <c r="G272" s="50"/>
      <c r="H272" s="53"/>
      <c r="I272" s="193">
        <f>SUM(F272-G272)</f>
        <v>40</v>
      </c>
      <c r="J272" s="50"/>
      <c r="K272" s="50"/>
      <c r="L272" s="50"/>
      <c r="M272" s="194"/>
      <c r="N272" s="231">
        <f t="shared" si="59"/>
        <v>40</v>
      </c>
      <c r="O272" s="31"/>
      <c r="P272" s="31"/>
      <c r="Q272" s="31"/>
    </row>
    <row r="273" spans="1:17" s="3" customFormat="1" ht="12">
      <c r="A273" s="18"/>
      <c r="B273" s="112" t="s">
        <v>100</v>
      </c>
      <c r="C273" s="42">
        <v>600</v>
      </c>
      <c r="D273" s="28">
        <f>(SUM(C273:C274))*0.055</f>
        <v>66</v>
      </c>
      <c r="E273" s="43">
        <v>7</v>
      </c>
      <c r="F273" s="35">
        <f>SUM(D273:E274)</f>
        <v>73</v>
      </c>
      <c r="G273" s="35"/>
      <c r="H273" s="63"/>
      <c r="I273" s="35">
        <f>SUM(F273-G273)</f>
        <v>73</v>
      </c>
      <c r="J273" s="35"/>
      <c r="K273" s="36">
        <v>-0.29</v>
      </c>
      <c r="L273" s="35"/>
      <c r="M273" s="35"/>
      <c r="N273" s="229">
        <f>SUM(F273+J273+K273+L273+M273-G273-G274+J274+K274+L274+M274)</f>
        <v>72.71</v>
      </c>
      <c r="O273" s="31"/>
      <c r="P273" s="31"/>
      <c r="Q273" s="31"/>
    </row>
    <row r="274" spans="1:17" s="3" customFormat="1" ht="12">
      <c r="A274" s="18"/>
      <c r="B274" s="60" t="s">
        <v>99</v>
      </c>
      <c r="C274" s="37">
        <v>600</v>
      </c>
      <c r="D274" s="38"/>
      <c r="E274" s="38"/>
      <c r="F274" s="39"/>
      <c r="G274" s="39"/>
      <c r="H274" s="206"/>
      <c r="I274" s="39"/>
      <c r="J274" s="39"/>
      <c r="K274" s="40"/>
      <c r="L274" s="39"/>
      <c r="M274" s="39"/>
      <c r="N274" s="230"/>
      <c r="O274" s="31"/>
      <c r="P274" s="31"/>
      <c r="Q274" s="31"/>
    </row>
    <row r="275" spans="1:17" s="3" customFormat="1" ht="12">
      <c r="A275" s="219"/>
      <c r="B275" s="65" t="s">
        <v>850</v>
      </c>
      <c r="C275" s="51">
        <v>600</v>
      </c>
      <c r="D275" s="52">
        <f>SUM(C275*0.055)</f>
        <v>33</v>
      </c>
      <c r="E275" s="52">
        <v>7</v>
      </c>
      <c r="F275" s="50">
        <f>SUM(D275:E275)-33</f>
        <v>7</v>
      </c>
      <c r="G275" s="50"/>
      <c r="H275" s="53"/>
      <c r="I275" s="193">
        <f>SUM(F275-G275)</f>
        <v>7</v>
      </c>
      <c r="J275" s="50"/>
      <c r="K275" s="49">
        <v>-29.54</v>
      </c>
      <c r="L275" s="50"/>
      <c r="M275" s="194"/>
      <c r="N275" s="66">
        <f>SUM(I275:M275)</f>
        <v>-22.54</v>
      </c>
      <c r="O275" s="31"/>
      <c r="P275" s="31"/>
      <c r="Q275" s="31"/>
    </row>
    <row r="276" spans="1:17" s="3" customFormat="1" ht="12">
      <c r="A276" s="18"/>
      <c r="B276" s="184" t="s">
        <v>205</v>
      </c>
      <c r="C276" s="27">
        <v>603</v>
      </c>
      <c r="D276" s="52">
        <f>SUM(C276*0.055)</f>
        <v>33.165</v>
      </c>
      <c r="E276" s="52">
        <v>7</v>
      </c>
      <c r="F276" s="29">
        <f>SUM(D276:E276)</f>
        <v>40.165</v>
      </c>
      <c r="G276" s="29"/>
      <c r="H276" s="30"/>
      <c r="I276" s="186">
        <f>SUM(F276-G276)</f>
        <v>40.165</v>
      </c>
      <c r="J276" s="29"/>
      <c r="K276" s="29"/>
      <c r="L276" s="29"/>
      <c r="M276" s="187"/>
      <c r="N276" s="231">
        <f>SUM(I276:M276)</f>
        <v>40.165</v>
      </c>
      <c r="O276" s="31"/>
      <c r="P276" s="31"/>
      <c r="Q276" s="31"/>
    </row>
    <row r="277" spans="1:17" s="3" customFormat="1" ht="12">
      <c r="A277" s="219"/>
      <c r="B277" s="32" t="s">
        <v>465</v>
      </c>
      <c r="C277" s="27">
        <v>600</v>
      </c>
      <c r="D277" s="28">
        <f>SUM(C277*0.055)</f>
        <v>33</v>
      </c>
      <c r="E277" s="28">
        <v>7</v>
      </c>
      <c r="F277" s="29">
        <f>SUM(D277:E277)</f>
        <v>40</v>
      </c>
      <c r="G277" s="29"/>
      <c r="H277" s="34"/>
      <c r="I277" s="186">
        <f>SUM(F277-G277)</f>
        <v>40</v>
      </c>
      <c r="J277" s="29"/>
      <c r="K277" s="55">
        <v>36.49</v>
      </c>
      <c r="L277" s="55">
        <v>1.97</v>
      </c>
      <c r="M277" s="187"/>
      <c r="N277" s="229">
        <f>SUM(I277:M277)</f>
        <v>78.46000000000001</v>
      </c>
      <c r="O277" s="31"/>
      <c r="P277" s="31"/>
      <c r="Q277" s="31"/>
    </row>
    <row r="278" spans="1:17" s="3" customFormat="1" ht="12">
      <c r="A278" s="18"/>
      <c r="B278" s="184" t="s">
        <v>53</v>
      </c>
      <c r="C278" s="27">
        <v>600</v>
      </c>
      <c r="D278" s="28">
        <f>SUM(C278*0.055)</f>
        <v>33</v>
      </c>
      <c r="E278" s="28">
        <v>7</v>
      </c>
      <c r="F278" s="29">
        <f>SUM(D278:E278)</f>
        <v>40</v>
      </c>
      <c r="G278" s="29"/>
      <c r="H278" s="30"/>
      <c r="I278" s="186">
        <f>SUM(F278-G278)</f>
        <v>40</v>
      </c>
      <c r="J278" s="29"/>
      <c r="K278" s="78">
        <v>36.49</v>
      </c>
      <c r="L278" s="78">
        <v>3.94</v>
      </c>
      <c r="M278" s="187"/>
      <c r="N278" s="187">
        <f>SUM(I278:M279)</f>
        <v>40.00000000000001</v>
      </c>
      <c r="O278" s="31"/>
      <c r="P278" s="31"/>
      <c r="Q278" s="31"/>
    </row>
    <row r="279" spans="1:17" s="3" customFormat="1" ht="12">
      <c r="A279" s="18"/>
      <c r="B279" s="188" t="s">
        <v>53</v>
      </c>
      <c r="C279" s="37"/>
      <c r="D279" s="38"/>
      <c r="E279" s="38"/>
      <c r="F279" s="39"/>
      <c r="G279" s="39"/>
      <c r="H279" s="86">
        <v>42079</v>
      </c>
      <c r="I279" s="189"/>
      <c r="J279" s="39"/>
      <c r="K279" s="85">
        <v>-36.49</v>
      </c>
      <c r="L279" s="85">
        <v>-3.94</v>
      </c>
      <c r="M279" s="190"/>
      <c r="N279" s="190"/>
      <c r="O279" s="31"/>
      <c r="P279" s="31"/>
      <c r="Q279" s="31"/>
    </row>
    <row r="280" spans="1:17" s="3" customFormat="1" ht="12">
      <c r="A280" s="219"/>
      <c r="B280" s="191" t="s">
        <v>389</v>
      </c>
      <c r="C280" s="42">
        <v>600</v>
      </c>
      <c r="D280" s="43">
        <f>(SUM(C280:C281))*0.055</f>
        <v>66</v>
      </c>
      <c r="E280" s="43">
        <v>7</v>
      </c>
      <c r="F280" s="35">
        <f>SUM(D280:E281)</f>
        <v>73</v>
      </c>
      <c r="G280" s="35"/>
      <c r="H280" s="63"/>
      <c r="I280" s="35">
        <f>SUM(F280-G280)</f>
        <v>73</v>
      </c>
      <c r="J280" s="35"/>
      <c r="K280" s="35"/>
      <c r="L280" s="35"/>
      <c r="M280" s="35"/>
      <c r="N280" s="228">
        <f>SUM(F280+J280+K280+L280+M280-G280-G281+J281+K281+L281+M281)</f>
        <v>73</v>
      </c>
      <c r="O280" s="31"/>
      <c r="P280" s="31"/>
      <c r="Q280" s="31"/>
    </row>
    <row r="281" spans="1:17" s="3" customFormat="1" ht="12">
      <c r="A281" s="219"/>
      <c r="B281" s="188" t="s">
        <v>388</v>
      </c>
      <c r="C281" s="37">
        <v>600</v>
      </c>
      <c r="D281" s="38"/>
      <c r="E281" s="38"/>
      <c r="F281" s="39"/>
      <c r="G281" s="39"/>
      <c r="H281" s="207"/>
      <c r="I281" s="39"/>
      <c r="J281" s="39"/>
      <c r="K281" s="39"/>
      <c r="L281" s="39"/>
      <c r="M281" s="39"/>
      <c r="N281" s="230"/>
      <c r="O281" s="31"/>
      <c r="P281" s="31"/>
      <c r="Q281" s="31"/>
    </row>
    <row r="282" spans="1:17" s="3" customFormat="1" ht="12">
      <c r="A282" s="18"/>
      <c r="B282" s="32" t="s">
        <v>137</v>
      </c>
      <c r="C282" s="27">
        <v>600</v>
      </c>
      <c r="D282" s="52">
        <f aca="true" t="shared" si="61" ref="D282:D303">SUM(C282*0.055)</f>
        <v>33</v>
      </c>
      <c r="E282" s="52">
        <v>7</v>
      </c>
      <c r="F282" s="29">
        <f>SUM(D282:E282)</f>
        <v>40</v>
      </c>
      <c r="G282" s="29"/>
      <c r="H282" s="30"/>
      <c r="I282" s="186">
        <f>SUM(F282-G282)</f>
        <v>40</v>
      </c>
      <c r="J282" s="29"/>
      <c r="K282" s="29"/>
      <c r="L282" s="55">
        <v>0.32</v>
      </c>
      <c r="M282" s="187"/>
      <c r="N282" s="231">
        <f aca="true" t="shared" si="62" ref="N282:N300">SUM(I282:M282)</f>
        <v>40.32</v>
      </c>
      <c r="O282" s="31"/>
      <c r="P282" s="31"/>
      <c r="Q282" s="31"/>
    </row>
    <row r="283" spans="1:17" s="3" customFormat="1" ht="12">
      <c r="A283" s="219"/>
      <c r="B283" s="198" t="s">
        <v>934</v>
      </c>
      <c r="C283" s="51">
        <v>600</v>
      </c>
      <c r="D283" s="52">
        <f t="shared" si="61"/>
        <v>33</v>
      </c>
      <c r="E283" s="52">
        <v>7</v>
      </c>
      <c r="F283" s="50">
        <f>SUM(D283:E283)</f>
        <v>40</v>
      </c>
      <c r="G283" s="50"/>
      <c r="H283" s="53"/>
      <c r="I283" s="193">
        <f>SUM(F283-G283)</f>
        <v>40</v>
      </c>
      <c r="J283" s="50"/>
      <c r="K283" s="50"/>
      <c r="L283" s="50"/>
      <c r="M283" s="194"/>
      <c r="N283" s="231">
        <f t="shared" si="62"/>
        <v>40</v>
      </c>
      <c r="O283" s="31"/>
      <c r="P283" s="31"/>
      <c r="Q283" s="31"/>
    </row>
    <row r="284" spans="1:17" s="3" customFormat="1" ht="12">
      <c r="A284" s="18"/>
      <c r="B284" s="191" t="s">
        <v>604</v>
      </c>
      <c r="C284" s="42">
        <v>600</v>
      </c>
      <c r="D284" s="52">
        <f t="shared" si="61"/>
        <v>33</v>
      </c>
      <c r="E284" s="52">
        <v>7</v>
      </c>
      <c r="F284" s="35">
        <f aca="true" t="shared" si="63" ref="F284:F289">SUM(D284:E284)</f>
        <v>40</v>
      </c>
      <c r="G284" s="35"/>
      <c r="H284" s="44"/>
      <c r="I284" s="189">
        <f aca="true" t="shared" si="64" ref="I284:I289">SUM(F284-G284)</f>
        <v>40</v>
      </c>
      <c r="J284" s="39"/>
      <c r="K284" s="39"/>
      <c r="L284" s="39"/>
      <c r="M284" s="190"/>
      <c r="N284" s="231">
        <f t="shared" si="62"/>
        <v>40</v>
      </c>
      <c r="O284" s="31"/>
      <c r="P284" s="31"/>
      <c r="Q284" s="31"/>
    </row>
    <row r="285" spans="1:17" s="3" customFormat="1" ht="12">
      <c r="A285" s="219"/>
      <c r="B285" s="54" t="s">
        <v>565</v>
      </c>
      <c r="C285" s="51">
        <v>600</v>
      </c>
      <c r="D285" s="52">
        <f t="shared" si="61"/>
        <v>33</v>
      </c>
      <c r="E285" s="52">
        <v>7</v>
      </c>
      <c r="F285" s="50">
        <f t="shared" si="63"/>
        <v>40</v>
      </c>
      <c r="G285" s="50"/>
      <c r="H285" s="56"/>
      <c r="I285" s="50">
        <f t="shared" si="64"/>
        <v>40</v>
      </c>
      <c r="J285" s="50"/>
      <c r="K285" s="50"/>
      <c r="L285" s="33">
        <v>0.15</v>
      </c>
      <c r="M285" s="194"/>
      <c r="N285" s="231">
        <f t="shared" si="62"/>
        <v>40.15</v>
      </c>
      <c r="O285" s="31"/>
      <c r="P285" s="31"/>
      <c r="Q285" s="31"/>
    </row>
    <row r="286" spans="1:17" s="3" customFormat="1" ht="12">
      <c r="A286" s="18"/>
      <c r="B286" s="65" t="s">
        <v>553</v>
      </c>
      <c r="C286" s="92">
        <v>600</v>
      </c>
      <c r="D286" s="93">
        <f t="shared" si="61"/>
        <v>33</v>
      </c>
      <c r="E286" s="93">
        <v>7</v>
      </c>
      <c r="F286" s="94">
        <f t="shared" si="63"/>
        <v>40</v>
      </c>
      <c r="G286" s="94">
        <v>41.71</v>
      </c>
      <c r="H286" s="95">
        <v>42153</v>
      </c>
      <c r="I286" s="120">
        <f t="shared" si="64"/>
        <v>-1.7100000000000009</v>
      </c>
      <c r="J286" s="94"/>
      <c r="K286" s="94"/>
      <c r="L286" s="94"/>
      <c r="M286" s="106"/>
      <c r="N286" s="66">
        <f t="shared" si="62"/>
        <v>-1.7100000000000009</v>
      </c>
      <c r="O286" s="31"/>
      <c r="P286" s="31"/>
      <c r="Q286" s="31"/>
    </row>
    <row r="287" spans="1:17" s="3" customFormat="1" ht="12">
      <c r="A287" s="219"/>
      <c r="B287" s="191" t="s">
        <v>887</v>
      </c>
      <c r="C287" s="42">
        <v>608</v>
      </c>
      <c r="D287" s="52">
        <f>SUM(C287*0.055)+7</f>
        <v>40.44</v>
      </c>
      <c r="E287" s="52"/>
      <c r="F287" s="35">
        <f t="shared" si="63"/>
        <v>40.44</v>
      </c>
      <c r="G287" s="35"/>
      <c r="H287" s="63"/>
      <c r="I287" s="196">
        <f t="shared" si="64"/>
        <v>40.44</v>
      </c>
      <c r="J287" s="35"/>
      <c r="K287" s="35"/>
      <c r="L287" s="35"/>
      <c r="M287" s="192"/>
      <c r="N287" s="231">
        <f t="shared" si="62"/>
        <v>40.44</v>
      </c>
      <c r="O287" s="31"/>
      <c r="P287" s="31"/>
      <c r="Q287" s="31"/>
    </row>
    <row r="288" spans="1:17" s="3" customFormat="1" ht="12">
      <c r="A288" s="18"/>
      <c r="B288" s="198" t="s">
        <v>677</v>
      </c>
      <c r="C288" s="51">
        <v>600</v>
      </c>
      <c r="D288" s="52">
        <f t="shared" si="61"/>
        <v>33</v>
      </c>
      <c r="E288" s="52">
        <v>7</v>
      </c>
      <c r="F288" s="50">
        <f t="shared" si="63"/>
        <v>40</v>
      </c>
      <c r="G288" s="50"/>
      <c r="H288" s="53"/>
      <c r="I288" s="193">
        <f t="shared" si="64"/>
        <v>40</v>
      </c>
      <c r="J288" s="50"/>
      <c r="K288" s="50"/>
      <c r="L288" s="50"/>
      <c r="M288" s="194"/>
      <c r="N288" s="231">
        <f t="shared" si="62"/>
        <v>40</v>
      </c>
      <c r="O288" s="31"/>
      <c r="P288" s="31"/>
      <c r="Q288" s="31"/>
    </row>
    <row r="289" spans="1:17" s="3" customFormat="1" ht="12">
      <c r="A289" s="219"/>
      <c r="B289" s="54" t="s">
        <v>639</v>
      </c>
      <c r="C289" s="51">
        <v>600</v>
      </c>
      <c r="D289" s="52">
        <f t="shared" si="61"/>
        <v>33</v>
      </c>
      <c r="E289" s="52">
        <v>7</v>
      </c>
      <c r="F289" s="50">
        <f t="shared" si="63"/>
        <v>40</v>
      </c>
      <c r="G289" s="50"/>
      <c r="H289" s="53"/>
      <c r="I289" s="193">
        <f t="shared" si="64"/>
        <v>40</v>
      </c>
      <c r="J289" s="50"/>
      <c r="K289" s="33">
        <v>6.95</v>
      </c>
      <c r="L289" s="33">
        <v>0.15</v>
      </c>
      <c r="M289" s="194"/>
      <c r="N289" s="231">
        <f t="shared" si="62"/>
        <v>47.1</v>
      </c>
      <c r="O289" s="31"/>
      <c r="P289" s="31"/>
      <c r="Q289" s="31"/>
    </row>
    <row r="290" spans="1:14" s="31" customFormat="1" ht="12">
      <c r="A290" s="18"/>
      <c r="B290" s="198" t="s">
        <v>559</v>
      </c>
      <c r="C290" s="51">
        <v>600</v>
      </c>
      <c r="D290" s="52">
        <f t="shared" si="61"/>
        <v>33</v>
      </c>
      <c r="E290" s="52">
        <v>7</v>
      </c>
      <c r="F290" s="50">
        <f aca="true" t="shared" si="65" ref="F290:F296">SUM(D290:E290)</f>
        <v>40</v>
      </c>
      <c r="G290" s="50"/>
      <c r="H290" s="53"/>
      <c r="I290" s="193">
        <f aca="true" t="shared" si="66" ref="I290:I296">SUM(F290-G290)</f>
        <v>40</v>
      </c>
      <c r="J290" s="50"/>
      <c r="K290" s="50"/>
      <c r="L290" s="50"/>
      <c r="M290" s="194"/>
      <c r="N290" s="231">
        <f t="shared" si="62"/>
        <v>40</v>
      </c>
    </row>
    <row r="291" spans="1:17" s="3" customFormat="1" ht="12">
      <c r="A291" s="219"/>
      <c r="B291" s="188" t="s">
        <v>588</v>
      </c>
      <c r="C291" s="37">
        <v>600</v>
      </c>
      <c r="D291" s="52">
        <f t="shared" si="61"/>
        <v>33</v>
      </c>
      <c r="E291" s="52">
        <v>7</v>
      </c>
      <c r="F291" s="39">
        <f t="shared" si="65"/>
        <v>40</v>
      </c>
      <c r="G291" s="39"/>
      <c r="H291" s="200"/>
      <c r="I291" s="189">
        <f t="shared" si="66"/>
        <v>40</v>
      </c>
      <c r="J291" s="39"/>
      <c r="K291" s="39"/>
      <c r="L291" s="39"/>
      <c r="M291" s="190"/>
      <c r="N291" s="231">
        <f t="shared" si="62"/>
        <v>40</v>
      </c>
      <c r="O291" s="31"/>
      <c r="P291" s="31"/>
      <c r="Q291" s="31"/>
    </row>
    <row r="292" spans="1:17" s="3" customFormat="1" ht="12">
      <c r="A292" s="18"/>
      <c r="B292" s="184" t="s">
        <v>456</v>
      </c>
      <c r="C292" s="27">
        <v>600</v>
      </c>
      <c r="D292" s="52">
        <f t="shared" si="61"/>
        <v>33</v>
      </c>
      <c r="E292" s="52">
        <v>7</v>
      </c>
      <c r="F292" s="29">
        <f t="shared" si="65"/>
        <v>40</v>
      </c>
      <c r="G292" s="29"/>
      <c r="H292" s="30"/>
      <c r="I292" s="186">
        <f t="shared" si="66"/>
        <v>40</v>
      </c>
      <c r="J292" s="29"/>
      <c r="K292" s="29"/>
      <c r="L292" s="29"/>
      <c r="M292" s="187"/>
      <c r="N292" s="231">
        <f t="shared" si="62"/>
        <v>40</v>
      </c>
      <c r="O292" s="31"/>
      <c r="P292" s="31"/>
      <c r="Q292" s="31"/>
    </row>
    <row r="293" spans="1:17" s="3" customFormat="1" ht="12">
      <c r="A293" s="219"/>
      <c r="B293" s="54" t="s">
        <v>28</v>
      </c>
      <c r="C293" s="51">
        <v>600</v>
      </c>
      <c r="D293" s="52">
        <f t="shared" si="61"/>
        <v>33</v>
      </c>
      <c r="E293" s="52">
        <v>7</v>
      </c>
      <c r="F293" s="50">
        <f t="shared" si="65"/>
        <v>40</v>
      </c>
      <c r="G293" s="50"/>
      <c r="H293" s="53"/>
      <c r="I293" s="193">
        <f t="shared" si="66"/>
        <v>40</v>
      </c>
      <c r="J293" s="50"/>
      <c r="K293" s="50"/>
      <c r="L293" s="33">
        <v>0.9</v>
      </c>
      <c r="M293" s="194"/>
      <c r="N293" s="231">
        <f t="shared" si="62"/>
        <v>40.9</v>
      </c>
      <c r="O293" s="31"/>
      <c r="P293" s="31"/>
      <c r="Q293" s="31"/>
    </row>
    <row r="294" spans="1:17" s="3" customFormat="1" ht="12">
      <c r="A294" s="18"/>
      <c r="B294" s="82" t="s">
        <v>361</v>
      </c>
      <c r="C294" s="83">
        <v>600</v>
      </c>
      <c r="D294" s="93">
        <f t="shared" si="61"/>
        <v>33</v>
      </c>
      <c r="E294" s="93">
        <v>7</v>
      </c>
      <c r="F294" s="85">
        <f t="shared" si="65"/>
        <v>40</v>
      </c>
      <c r="G294" s="85">
        <v>40</v>
      </c>
      <c r="H294" s="98">
        <v>42109</v>
      </c>
      <c r="I294" s="87">
        <f t="shared" si="66"/>
        <v>0</v>
      </c>
      <c r="J294" s="85"/>
      <c r="K294" s="85"/>
      <c r="L294" s="85"/>
      <c r="M294" s="113"/>
      <c r="N294" s="90">
        <f t="shared" si="62"/>
        <v>0</v>
      </c>
      <c r="O294" s="31"/>
      <c r="P294" s="31"/>
      <c r="Q294" s="31"/>
    </row>
    <row r="295" spans="1:17" s="3" customFormat="1" ht="12">
      <c r="A295" s="219"/>
      <c r="B295" s="184" t="s">
        <v>164</v>
      </c>
      <c r="C295" s="27">
        <v>600</v>
      </c>
      <c r="D295" s="52">
        <f t="shared" si="61"/>
        <v>33</v>
      </c>
      <c r="E295" s="52">
        <v>7</v>
      </c>
      <c r="F295" s="29">
        <f t="shared" si="65"/>
        <v>40</v>
      </c>
      <c r="G295" s="29"/>
      <c r="H295" s="30"/>
      <c r="I295" s="186">
        <f t="shared" si="66"/>
        <v>40</v>
      </c>
      <c r="J295" s="29"/>
      <c r="K295" s="29"/>
      <c r="L295" s="29"/>
      <c r="M295" s="187"/>
      <c r="N295" s="231">
        <f t="shared" si="62"/>
        <v>40</v>
      </c>
      <c r="O295" s="31"/>
      <c r="P295" s="31"/>
      <c r="Q295" s="31"/>
    </row>
    <row r="296" spans="1:17" s="3" customFormat="1" ht="12">
      <c r="A296" s="18"/>
      <c r="B296" s="198" t="s">
        <v>521</v>
      </c>
      <c r="C296" s="51">
        <v>600</v>
      </c>
      <c r="D296" s="52">
        <f t="shared" si="61"/>
        <v>33</v>
      </c>
      <c r="E296" s="52">
        <v>7</v>
      </c>
      <c r="F296" s="50">
        <f t="shared" si="65"/>
        <v>40</v>
      </c>
      <c r="G296" s="50"/>
      <c r="H296" s="53"/>
      <c r="I296" s="193">
        <f t="shared" si="66"/>
        <v>40</v>
      </c>
      <c r="J296" s="50"/>
      <c r="K296" s="50"/>
      <c r="L296" s="50"/>
      <c r="M296" s="194"/>
      <c r="N296" s="231">
        <f t="shared" si="62"/>
        <v>40</v>
      </c>
      <c r="O296" s="31"/>
      <c r="P296" s="31"/>
      <c r="Q296" s="31"/>
    </row>
    <row r="297" spans="1:17" s="3" customFormat="1" ht="12">
      <c r="A297" s="219"/>
      <c r="B297" s="60" t="s">
        <v>191</v>
      </c>
      <c r="C297" s="37">
        <v>600</v>
      </c>
      <c r="D297" s="52">
        <f t="shared" si="61"/>
        <v>33</v>
      </c>
      <c r="E297" s="52">
        <v>7</v>
      </c>
      <c r="F297" s="39">
        <f aca="true" t="shared" si="67" ref="F297:F303">SUM(D297:E297)</f>
        <v>40</v>
      </c>
      <c r="G297" s="39"/>
      <c r="H297" s="200"/>
      <c r="I297" s="189">
        <f aca="true" t="shared" si="68" ref="I297:I305">SUM(F297-G297)</f>
        <v>40</v>
      </c>
      <c r="J297" s="39"/>
      <c r="K297" s="40">
        <v>-0.99</v>
      </c>
      <c r="L297" s="39"/>
      <c r="M297" s="190"/>
      <c r="N297" s="231">
        <f t="shared" si="62"/>
        <v>39.01</v>
      </c>
      <c r="O297" s="31"/>
      <c r="P297" s="31"/>
      <c r="Q297" s="31"/>
    </row>
    <row r="298" spans="1:17" s="3" customFormat="1" ht="12">
      <c r="A298" s="18"/>
      <c r="B298" s="198" t="s">
        <v>615</v>
      </c>
      <c r="C298" s="51">
        <v>600</v>
      </c>
      <c r="D298" s="52">
        <f t="shared" si="61"/>
        <v>33</v>
      </c>
      <c r="E298" s="52">
        <v>7</v>
      </c>
      <c r="F298" s="39">
        <f t="shared" si="67"/>
        <v>40</v>
      </c>
      <c r="G298" s="50"/>
      <c r="H298" s="56"/>
      <c r="I298" s="189">
        <f t="shared" si="68"/>
        <v>40</v>
      </c>
      <c r="J298" s="39"/>
      <c r="K298" s="39"/>
      <c r="L298" s="39"/>
      <c r="M298" s="190"/>
      <c r="N298" s="231">
        <f t="shared" si="62"/>
        <v>40</v>
      </c>
      <c r="O298" s="31"/>
      <c r="P298" s="31"/>
      <c r="Q298" s="31"/>
    </row>
    <row r="299" spans="1:17" s="3" customFormat="1" ht="12">
      <c r="A299" s="219"/>
      <c r="B299" s="184" t="s">
        <v>614</v>
      </c>
      <c r="C299" s="27">
        <v>600</v>
      </c>
      <c r="D299" s="52">
        <f t="shared" si="61"/>
        <v>33</v>
      </c>
      <c r="E299" s="52">
        <v>7</v>
      </c>
      <c r="F299" s="29">
        <f t="shared" si="67"/>
        <v>40</v>
      </c>
      <c r="G299" s="50"/>
      <c r="H299" s="56"/>
      <c r="I299" s="186">
        <f t="shared" si="68"/>
        <v>40</v>
      </c>
      <c r="J299" s="29"/>
      <c r="K299" s="29"/>
      <c r="L299" s="29"/>
      <c r="M299" s="187"/>
      <c r="N299" s="231">
        <f t="shared" si="62"/>
        <v>40</v>
      </c>
      <c r="O299" s="31"/>
      <c r="P299" s="31"/>
      <c r="Q299" s="31"/>
    </row>
    <row r="300" spans="1:17" s="3" customFormat="1" ht="12">
      <c r="A300" s="18"/>
      <c r="B300" s="184" t="s">
        <v>816</v>
      </c>
      <c r="C300" s="27">
        <v>600</v>
      </c>
      <c r="D300" s="28">
        <f t="shared" si="61"/>
        <v>33</v>
      </c>
      <c r="E300" s="28">
        <v>7</v>
      </c>
      <c r="F300" s="29">
        <f t="shared" si="67"/>
        <v>40</v>
      </c>
      <c r="G300" s="29"/>
      <c r="H300" s="30"/>
      <c r="I300" s="186">
        <f t="shared" si="68"/>
        <v>40</v>
      </c>
      <c r="J300" s="29"/>
      <c r="K300" s="29"/>
      <c r="L300" s="29"/>
      <c r="M300" s="187"/>
      <c r="N300" s="229">
        <f t="shared" si="62"/>
        <v>40</v>
      </c>
      <c r="O300" s="31"/>
      <c r="P300" s="31"/>
      <c r="Q300" s="31"/>
    </row>
    <row r="301" spans="1:17" s="3" customFormat="1" ht="12">
      <c r="A301" s="219"/>
      <c r="B301" s="75" t="s">
        <v>642</v>
      </c>
      <c r="C301" s="76">
        <v>600</v>
      </c>
      <c r="D301" s="77">
        <f t="shared" si="61"/>
        <v>33</v>
      </c>
      <c r="E301" s="77">
        <v>7</v>
      </c>
      <c r="F301" s="78">
        <f t="shared" si="67"/>
        <v>40</v>
      </c>
      <c r="G301" s="78">
        <v>40</v>
      </c>
      <c r="H301" s="79">
        <v>42121</v>
      </c>
      <c r="I301" s="80">
        <f t="shared" si="68"/>
        <v>0</v>
      </c>
      <c r="J301" s="78"/>
      <c r="K301" s="78"/>
      <c r="L301" s="78">
        <v>0.23</v>
      </c>
      <c r="M301" s="105"/>
      <c r="N301" s="105">
        <f>SUM(I301:M302)</f>
        <v>0</v>
      </c>
      <c r="O301" s="31"/>
      <c r="P301" s="31"/>
      <c r="Q301" s="31"/>
    </row>
    <row r="302" spans="1:17" s="3" customFormat="1" ht="12">
      <c r="A302" s="219"/>
      <c r="B302" s="82" t="s">
        <v>642</v>
      </c>
      <c r="C302" s="83"/>
      <c r="D302" s="84"/>
      <c r="E302" s="84"/>
      <c r="F302" s="85"/>
      <c r="G302" s="85"/>
      <c r="H302" s="86">
        <v>42121</v>
      </c>
      <c r="I302" s="87"/>
      <c r="J302" s="85"/>
      <c r="K302" s="85"/>
      <c r="L302" s="85">
        <v>-0.23</v>
      </c>
      <c r="M302" s="113"/>
      <c r="N302" s="113"/>
      <c r="O302" s="31"/>
      <c r="P302" s="31"/>
      <c r="Q302" s="31"/>
    </row>
    <row r="303" spans="1:17" s="3" customFormat="1" ht="12">
      <c r="A303" s="18"/>
      <c r="B303" s="102" t="s">
        <v>650</v>
      </c>
      <c r="C303" s="103">
        <v>600</v>
      </c>
      <c r="D303" s="97">
        <f t="shared" si="61"/>
        <v>33</v>
      </c>
      <c r="E303" s="97">
        <v>7</v>
      </c>
      <c r="F303" s="101">
        <f t="shared" si="67"/>
        <v>40</v>
      </c>
      <c r="G303" s="101">
        <v>40</v>
      </c>
      <c r="H303" s="104">
        <v>42128</v>
      </c>
      <c r="I303" s="100">
        <f t="shared" si="68"/>
        <v>0</v>
      </c>
      <c r="J303" s="101"/>
      <c r="K303" s="101">
        <v>36.49</v>
      </c>
      <c r="L303" s="101">
        <v>1.97</v>
      </c>
      <c r="M303" s="117"/>
      <c r="N303" s="117">
        <v>0</v>
      </c>
      <c r="O303" s="31"/>
      <c r="P303" s="31"/>
      <c r="Q303" s="31"/>
    </row>
    <row r="304" spans="1:17" s="3" customFormat="1" ht="12">
      <c r="A304" s="18"/>
      <c r="B304" s="82" t="s">
        <v>650</v>
      </c>
      <c r="C304" s="83"/>
      <c r="D304" s="84"/>
      <c r="E304" s="84"/>
      <c r="F304" s="85"/>
      <c r="G304" s="85"/>
      <c r="H304" s="86">
        <v>42060</v>
      </c>
      <c r="I304" s="87"/>
      <c r="J304" s="85"/>
      <c r="K304" s="85">
        <v>-36.49</v>
      </c>
      <c r="L304" s="85">
        <v>-1.97</v>
      </c>
      <c r="M304" s="113"/>
      <c r="N304" s="113"/>
      <c r="O304" s="31"/>
      <c r="P304" s="31"/>
      <c r="Q304" s="31"/>
    </row>
    <row r="305" spans="1:17" s="3" customFormat="1" ht="12">
      <c r="A305" s="219"/>
      <c r="B305" s="41" t="s">
        <v>740</v>
      </c>
      <c r="C305" s="42">
        <v>600</v>
      </c>
      <c r="D305" s="43">
        <f>(SUM(C305:C306))*0.055</f>
        <v>66</v>
      </c>
      <c r="E305" s="43">
        <v>7</v>
      </c>
      <c r="F305" s="35">
        <f>SUM(D305:E306)</f>
        <v>73</v>
      </c>
      <c r="G305" s="35"/>
      <c r="H305" s="63"/>
      <c r="I305" s="35">
        <f t="shared" si="68"/>
        <v>73</v>
      </c>
      <c r="J305" s="35"/>
      <c r="K305" s="35"/>
      <c r="L305" s="45">
        <v>0.47</v>
      </c>
      <c r="M305" s="35"/>
      <c r="N305" s="228">
        <f>SUM(F305+J305+K305+L305+M305-G305-G306+J306+K306+L306+M306)</f>
        <v>73.47</v>
      </c>
      <c r="O305" s="31"/>
      <c r="P305" s="31"/>
      <c r="Q305" s="31"/>
    </row>
    <row r="306" spans="1:17" s="3" customFormat="1" ht="12">
      <c r="A306" s="219"/>
      <c r="B306" s="46" t="s">
        <v>741</v>
      </c>
      <c r="C306" s="37">
        <v>600</v>
      </c>
      <c r="D306" s="38"/>
      <c r="E306" s="38"/>
      <c r="F306" s="39"/>
      <c r="G306" s="39"/>
      <c r="H306" s="207"/>
      <c r="I306" s="39"/>
      <c r="J306" s="39"/>
      <c r="K306" s="39"/>
      <c r="L306" s="47"/>
      <c r="M306" s="39"/>
      <c r="N306" s="230"/>
      <c r="O306" s="31"/>
      <c r="P306" s="31"/>
      <c r="Q306" s="31"/>
    </row>
    <row r="307" spans="1:17" s="3" customFormat="1" ht="12">
      <c r="A307" s="18"/>
      <c r="B307" s="75" t="s">
        <v>532</v>
      </c>
      <c r="C307" s="76">
        <v>600</v>
      </c>
      <c r="D307" s="93">
        <f>SUM(C307*0.055)</f>
        <v>33</v>
      </c>
      <c r="E307" s="93">
        <v>7</v>
      </c>
      <c r="F307" s="78">
        <f>SUM(D307:E307)</f>
        <v>40</v>
      </c>
      <c r="G307" s="78">
        <v>40</v>
      </c>
      <c r="H307" s="79">
        <v>42109</v>
      </c>
      <c r="I307" s="80">
        <f>SUM(F307-G307)</f>
        <v>0</v>
      </c>
      <c r="J307" s="78"/>
      <c r="K307" s="78"/>
      <c r="L307" s="78"/>
      <c r="M307" s="105"/>
      <c r="N307" s="90">
        <f>SUM(I307:M307)</f>
        <v>0</v>
      </c>
      <c r="O307" s="31"/>
      <c r="P307" s="31"/>
      <c r="Q307" s="31"/>
    </row>
    <row r="308" spans="1:17" s="3" customFormat="1" ht="12">
      <c r="A308" s="219"/>
      <c r="B308" s="91" t="s">
        <v>318</v>
      </c>
      <c r="C308" s="92">
        <v>600</v>
      </c>
      <c r="D308" s="93">
        <f>SUM(C308*0.055)</f>
        <v>33</v>
      </c>
      <c r="E308" s="93">
        <v>7</v>
      </c>
      <c r="F308" s="94">
        <f>SUM(D308:E308)</f>
        <v>40</v>
      </c>
      <c r="G308" s="94">
        <v>40</v>
      </c>
      <c r="H308" s="95">
        <v>42149</v>
      </c>
      <c r="I308" s="96">
        <f>SUM(F308-G308)</f>
        <v>0</v>
      </c>
      <c r="J308" s="94"/>
      <c r="K308" s="94"/>
      <c r="L308" s="94"/>
      <c r="M308" s="106"/>
      <c r="N308" s="90">
        <f>SUM(I308:M308)</f>
        <v>0</v>
      </c>
      <c r="O308" s="31"/>
      <c r="P308" s="31"/>
      <c r="Q308" s="31"/>
    </row>
    <row r="309" spans="1:17" s="3" customFormat="1" ht="12">
      <c r="A309" s="18"/>
      <c r="B309" s="191" t="s">
        <v>331</v>
      </c>
      <c r="C309" s="42">
        <v>600</v>
      </c>
      <c r="D309" s="28">
        <f>(SUM(C309:C310))*0.055</f>
        <v>66</v>
      </c>
      <c r="E309" s="43">
        <v>7</v>
      </c>
      <c r="F309" s="35">
        <f>SUM(D309:E310)</f>
        <v>73</v>
      </c>
      <c r="G309" s="35"/>
      <c r="H309" s="63"/>
      <c r="I309" s="35">
        <f>SUM(F309-G309)</f>
        <v>73</v>
      </c>
      <c r="J309" s="35"/>
      <c r="K309" s="35"/>
      <c r="L309" s="35"/>
      <c r="M309" s="192"/>
      <c r="N309" s="229">
        <f>SUM(F309+J309+K309+L309+M309-G309-G310+J310+K310+L310+M310)</f>
        <v>73</v>
      </c>
      <c r="O309" s="31"/>
      <c r="P309" s="31"/>
      <c r="Q309" s="31"/>
    </row>
    <row r="310" spans="1:17" s="3" customFormat="1" ht="12">
      <c r="A310" s="18"/>
      <c r="B310" s="188" t="s">
        <v>332</v>
      </c>
      <c r="C310" s="37">
        <v>600</v>
      </c>
      <c r="D310" s="38"/>
      <c r="E310" s="38"/>
      <c r="F310" s="39"/>
      <c r="G310" s="39"/>
      <c r="H310" s="200"/>
      <c r="I310" s="39"/>
      <c r="J310" s="39"/>
      <c r="K310" s="39"/>
      <c r="L310" s="39"/>
      <c r="M310" s="190"/>
      <c r="N310" s="190"/>
      <c r="O310" s="31"/>
      <c r="P310" s="31"/>
      <c r="Q310" s="31"/>
    </row>
    <row r="311" spans="1:17" s="3" customFormat="1" ht="12">
      <c r="A311" s="219"/>
      <c r="B311" s="198" t="s">
        <v>280</v>
      </c>
      <c r="C311" s="51">
        <v>600</v>
      </c>
      <c r="D311" s="52">
        <f aca="true" t="shared" si="69" ref="D311:D334">SUM(C311*0.055)</f>
        <v>33</v>
      </c>
      <c r="E311" s="52">
        <v>7</v>
      </c>
      <c r="F311" s="50">
        <f aca="true" t="shared" si="70" ref="F311:F318">SUM(D311:E311)</f>
        <v>40</v>
      </c>
      <c r="G311" s="50"/>
      <c r="H311" s="53"/>
      <c r="I311" s="193">
        <f aca="true" t="shared" si="71" ref="I311:I326">SUM(F311-G311)</f>
        <v>40</v>
      </c>
      <c r="J311" s="50"/>
      <c r="K311" s="50"/>
      <c r="L311" s="50"/>
      <c r="M311" s="194"/>
      <c r="N311" s="231">
        <f aca="true" t="shared" si="72" ref="N311:N334">SUM(I311:M311)</f>
        <v>40</v>
      </c>
      <c r="O311" s="31"/>
      <c r="P311" s="31"/>
      <c r="Q311" s="31"/>
    </row>
    <row r="312" spans="1:17" s="3" customFormat="1" ht="12">
      <c r="A312" s="18"/>
      <c r="B312" s="75" t="s">
        <v>233</v>
      </c>
      <c r="C312" s="76">
        <v>600</v>
      </c>
      <c r="D312" s="93">
        <f t="shared" si="69"/>
        <v>33</v>
      </c>
      <c r="E312" s="93">
        <v>7</v>
      </c>
      <c r="F312" s="78">
        <f t="shared" si="70"/>
        <v>40</v>
      </c>
      <c r="G312" s="78">
        <v>40</v>
      </c>
      <c r="H312" s="89">
        <v>42109</v>
      </c>
      <c r="I312" s="80">
        <f t="shared" si="71"/>
        <v>0</v>
      </c>
      <c r="J312" s="78"/>
      <c r="K312" s="78"/>
      <c r="L312" s="78"/>
      <c r="M312" s="105"/>
      <c r="N312" s="90">
        <f t="shared" si="72"/>
        <v>0</v>
      </c>
      <c r="O312" s="31"/>
      <c r="P312" s="31"/>
      <c r="Q312" s="31"/>
    </row>
    <row r="313" spans="1:17" s="3" customFormat="1" ht="12">
      <c r="A313" s="219"/>
      <c r="B313" s="32" t="s">
        <v>110</v>
      </c>
      <c r="C313" s="27">
        <v>608</v>
      </c>
      <c r="D313" s="28">
        <f t="shared" si="69"/>
        <v>33.44</v>
      </c>
      <c r="E313" s="28">
        <v>7</v>
      </c>
      <c r="F313" s="29">
        <f t="shared" si="70"/>
        <v>40.44</v>
      </c>
      <c r="G313" s="29"/>
      <c r="H313" s="30"/>
      <c r="I313" s="186">
        <f t="shared" si="71"/>
        <v>40.44</v>
      </c>
      <c r="J313" s="29"/>
      <c r="K313" s="29"/>
      <c r="L313" s="55">
        <v>1.86</v>
      </c>
      <c r="M313" s="205"/>
      <c r="N313" s="229">
        <f t="shared" si="72"/>
        <v>42.3</v>
      </c>
      <c r="O313" s="31"/>
      <c r="P313" s="31"/>
      <c r="Q313" s="31"/>
    </row>
    <row r="314" spans="1:17" s="3" customFormat="1" ht="12">
      <c r="A314" s="18"/>
      <c r="B314" s="57" t="s">
        <v>849</v>
      </c>
      <c r="C314" s="76">
        <v>600</v>
      </c>
      <c r="D314" s="77">
        <f t="shared" si="69"/>
        <v>33</v>
      </c>
      <c r="E314" s="77">
        <v>7</v>
      </c>
      <c r="F314" s="78">
        <f t="shared" si="70"/>
        <v>40</v>
      </c>
      <c r="G314" s="78">
        <v>40.09</v>
      </c>
      <c r="H314" s="89">
        <v>42124</v>
      </c>
      <c r="I314" s="67">
        <f t="shared" si="71"/>
        <v>-0.09000000000000341</v>
      </c>
      <c r="J314" s="78"/>
      <c r="K314" s="78"/>
      <c r="L314" s="78">
        <v>0.01</v>
      </c>
      <c r="M314" s="105"/>
      <c r="N314" s="114">
        <f>SUM(I314:M315)</f>
        <v>-0.09000000000000341</v>
      </c>
      <c r="O314" s="31"/>
      <c r="P314" s="31"/>
      <c r="Q314" s="31"/>
    </row>
    <row r="315" spans="1:17" s="3" customFormat="1" ht="12">
      <c r="A315" s="18"/>
      <c r="B315" s="60" t="s">
        <v>849</v>
      </c>
      <c r="C315" s="83"/>
      <c r="D315" s="84"/>
      <c r="E315" s="84"/>
      <c r="F315" s="85"/>
      <c r="G315" s="85"/>
      <c r="H315" s="98">
        <v>42124</v>
      </c>
      <c r="I315" s="62"/>
      <c r="J315" s="85"/>
      <c r="K315" s="85"/>
      <c r="L315" s="85">
        <v>-0.01</v>
      </c>
      <c r="M315" s="113"/>
      <c r="N315" s="116"/>
      <c r="O315" s="31"/>
      <c r="P315" s="31"/>
      <c r="Q315" s="31"/>
    </row>
    <row r="316" spans="1:17" s="3" customFormat="1" ht="12">
      <c r="A316" s="219"/>
      <c r="B316" s="60" t="s">
        <v>542</v>
      </c>
      <c r="C316" s="37">
        <v>600</v>
      </c>
      <c r="D316" s="38">
        <f t="shared" si="69"/>
        <v>33</v>
      </c>
      <c r="E316" s="38">
        <v>7</v>
      </c>
      <c r="F316" s="39">
        <f t="shared" si="70"/>
        <v>40</v>
      </c>
      <c r="G316" s="39"/>
      <c r="H316" s="48"/>
      <c r="I316" s="189">
        <f t="shared" si="71"/>
        <v>40</v>
      </c>
      <c r="J316" s="39"/>
      <c r="K316" s="40">
        <v>-0.56</v>
      </c>
      <c r="L316" s="39"/>
      <c r="M316" s="190"/>
      <c r="N316" s="230">
        <f t="shared" si="72"/>
        <v>39.44</v>
      </c>
      <c r="O316" s="31"/>
      <c r="P316" s="31"/>
      <c r="Q316" s="31"/>
    </row>
    <row r="317" spans="1:17" s="3" customFormat="1" ht="12">
      <c r="A317" s="18"/>
      <c r="B317" s="191" t="s">
        <v>221</v>
      </c>
      <c r="C317" s="42">
        <v>600</v>
      </c>
      <c r="D317" s="52">
        <f t="shared" si="69"/>
        <v>33</v>
      </c>
      <c r="E317" s="52">
        <v>7</v>
      </c>
      <c r="F317" s="35">
        <f t="shared" si="70"/>
        <v>40</v>
      </c>
      <c r="G317" s="35"/>
      <c r="H317" s="44"/>
      <c r="I317" s="196">
        <f t="shared" si="71"/>
        <v>40</v>
      </c>
      <c r="J317" s="35"/>
      <c r="K317" s="35"/>
      <c r="L317" s="35"/>
      <c r="M317" s="192"/>
      <c r="N317" s="231">
        <f t="shared" si="72"/>
        <v>40</v>
      </c>
      <c r="O317" s="31"/>
      <c r="P317" s="31"/>
      <c r="Q317" s="31"/>
    </row>
    <row r="318" spans="1:17" s="3" customFormat="1" ht="12">
      <c r="A318" s="219"/>
      <c r="B318" s="32" t="s">
        <v>601</v>
      </c>
      <c r="C318" s="27">
        <v>600</v>
      </c>
      <c r="D318" s="52">
        <f t="shared" si="69"/>
        <v>33</v>
      </c>
      <c r="E318" s="52">
        <v>7</v>
      </c>
      <c r="F318" s="29">
        <f t="shared" si="70"/>
        <v>40</v>
      </c>
      <c r="G318" s="29"/>
      <c r="H318" s="30"/>
      <c r="I318" s="186">
        <f t="shared" si="71"/>
        <v>40</v>
      </c>
      <c r="J318" s="29"/>
      <c r="K318" s="29"/>
      <c r="L318" s="55">
        <v>0.08</v>
      </c>
      <c r="M318" s="187"/>
      <c r="N318" s="231">
        <f t="shared" si="72"/>
        <v>40.08</v>
      </c>
      <c r="O318" s="31"/>
      <c r="P318" s="31"/>
      <c r="Q318" s="31"/>
    </row>
    <row r="319" spans="1:17" s="3" customFormat="1" ht="12">
      <c r="A319" s="18"/>
      <c r="B319" s="198" t="s">
        <v>236</v>
      </c>
      <c r="C319" s="51">
        <v>600</v>
      </c>
      <c r="D319" s="52">
        <f t="shared" si="69"/>
        <v>33</v>
      </c>
      <c r="E319" s="52">
        <v>7</v>
      </c>
      <c r="F319" s="50">
        <f aca="true" t="shared" si="73" ref="F319:F326">SUM(D319:E319)</f>
        <v>40</v>
      </c>
      <c r="G319" s="50"/>
      <c r="H319" s="53"/>
      <c r="I319" s="193">
        <f t="shared" si="71"/>
        <v>40</v>
      </c>
      <c r="J319" s="50"/>
      <c r="K319" s="50"/>
      <c r="L319" s="50"/>
      <c r="M319" s="194"/>
      <c r="N319" s="231">
        <f t="shared" si="72"/>
        <v>40</v>
      </c>
      <c r="O319" s="31"/>
      <c r="P319" s="31"/>
      <c r="Q319" s="31"/>
    </row>
    <row r="320" spans="1:17" s="3" customFormat="1" ht="12">
      <c r="A320" s="219"/>
      <c r="B320" s="82" t="s">
        <v>386</v>
      </c>
      <c r="C320" s="83">
        <v>600</v>
      </c>
      <c r="D320" s="93">
        <f t="shared" si="69"/>
        <v>33</v>
      </c>
      <c r="E320" s="93">
        <v>7</v>
      </c>
      <c r="F320" s="85">
        <f t="shared" si="73"/>
        <v>40</v>
      </c>
      <c r="G320" s="85">
        <v>40</v>
      </c>
      <c r="H320" s="98">
        <v>42112</v>
      </c>
      <c r="I320" s="87">
        <f t="shared" si="71"/>
        <v>0</v>
      </c>
      <c r="J320" s="85"/>
      <c r="K320" s="85"/>
      <c r="L320" s="85"/>
      <c r="M320" s="113"/>
      <c r="N320" s="90">
        <f t="shared" si="72"/>
        <v>0</v>
      </c>
      <c r="O320" s="31"/>
      <c r="P320" s="31"/>
      <c r="Q320" s="31"/>
    </row>
    <row r="321" spans="1:17" s="3" customFormat="1" ht="12">
      <c r="A321" s="18"/>
      <c r="B321" s="184" t="s">
        <v>309</v>
      </c>
      <c r="C321" s="27">
        <v>600</v>
      </c>
      <c r="D321" s="52">
        <f t="shared" si="69"/>
        <v>33</v>
      </c>
      <c r="E321" s="52">
        <v>7</v>
      </c>
      <c r="F321" s="29">
        <f t="shared" si="73"/>
        <v>40</v>
      </c>
      <c r="G321" s="29"/>
      <c r="H321" s="34"/>
      <c r="I321" s="186">
        <f t="shared" si="71"/>
        <v>40</v>
      </c>
      <c r="J321" s="29"/>
      <c r="K321" s="29"/>
      <c r="L321" s="29"/>
      <c r="M321" s="187"/>
      <c r="N321" s="231">
        <f t="shared" si="72"/>
        <v>40</v>
      </c>
      <c r="O321" s="31"/>
      <c r="P321" s="31"/>
      <c r="Q321" s="31"/>
    </row>
    <row r="322" spans="1:17" s="3" customFormat="1" ht="12">
      <c r="A322" s="219"/>
      <c r="B322" s="198" t="s">
        <v>238</v>
      </c>
      <c r="C322" s="51">
        <v>600</v>
      </c>
      <c r="D322" s="52">
        <f t="shared" si="69"/>
        <v>33</v>
      </c>
      <c r="E322" s="52">
        <v>7</v>
      </c>
      <c r="F322" s="50">
        <f t="shared" si="73"/>
        <v>40</v>
      </c>
      <c r="G322" s="50"/>
      <c r="H322" s="53"/>
      <c r="I322" s="193">
        <f t="shared" si="71"/>
        <v>40</v>
      </c>
      <c r="J322" s="50"/>
      <c r="K322" s="50"/>
      <c r="L322" s="50"/>
      <c r="M322" s="50"/>
      <c r="N322" s="231">
        <f t="shared" si="72"/>
        <v>40</v>
      </c>
      <c r="O322" s="31"/>
      <c r="P322" s="31"/>
      <c r="Q322" s="31"/>
    </row>
    <row r="323" spans="1:17" s="3" customFormat="1" ht="12">
      <c r="A323" s="18"/>
      <c r="B323" s="112" t="s">
        <v>865</v>
      </c>
      <c r="C323" s="103">
        <v>597</v>
      </c>
      <c r="D323" s="93">
        <f t="shared" si="69"/>
        <v>32.835</v>
      </c>
      <c r="E323" s="93">
        <v>7</v>
      </c>
      <c r="F323" s="101">
        <f t="shared" si="73"/>
        <v>39.835</v>
      </c>
      <c r="G323" s="101">
        <v>40</v>
      </c>
      <c r="H323" s="111">
        <v>42123</v>
      </c>
      <c r="I323" s="118">
        <f t="shared" si="71"/>
        <v>-0.16499999999999915</v>
      </c>
      <c r="J323" s="101"/>
      <c r="K323" s="36">
        <v>-0.43</v>
      </c>
      <c r="L323" s="101"/>
      <c r="M323" s="117"/>
      <c r="N323" s="66">
        <f t="shared" si="72"/>
        <v>-0.5949999999999991</v>
      </c>
      <c r="O323" s="31"/>
      <c r="P323" s="31"/>
      <c r="Q323" s="31"/>
    </row>
    <row r="324" spans="1:17" s="3" customFormat="1" ht="12">
      <c r="A324" s="219"/>
      <c r="B324" s="91" t="s">
        <v>143</v>
      </c>
      <c r="C324" s="92">
        <v>600</v>
      </c>
      <c r="D324" s="93">
        <f t="shared" si="69"/>
        <v>33</v>
      </c>
      <c r="E324" s="93">
        <v>7</v>
      </c>
      <c r="F324" s="94">
        <f t="shared" si="73"/>
        <v>40</v>
      </c>
      <c r="G324" s="94">
        <v>40</v>
      </c>
      <c r="H324" s="95">
        <v>42152</v>
      </c>
      <c r="I324" s="96">
        <f t="shared" si="71"/>
        <v>0</v>
      </c>
      <c r="J324" s="94"/>
      <c r="K324" s="94"/>
      <c r="L324" s="94"/>
      <c r="M324" s="106"/>
      <c r="N324" s="90">
        <f t="shared" si="72"/>
        <v>0</v>
      </c>
      <c r="O324" s="31"/>
      <c r="P324" s="31"/>
      <c r="Q324" s="31"/>
    </row>
    <row r="325" spans="1:17" s="3" customFormat="1" ht="12">
      <c r="A325" s="18"/>
      <c r="B325" s="82" t="s">
        <v>227</v>
      </c>
      <c r="C325" s="83">
        <v>600</v>
      </c>
      <c r="D325" s="93">
        <f t="shared" si="69"/>
        <v>33</v>
      </c>
      <c r="E325" s="93">
        <v>7</v>
      </c>
      <c r="F325" s="85">
        <f t="shared" si="73"/>
        <v>40</v>
      </c>
      <c r="G325" s="85">
        <v>40</v>
      </c>
      <c r="H325" s="98">
        <v>42062</v>
      </c>
      <c r="I325" s="87">
        <f t="shared" si="71"/>
        <v>0</v>
      </c>
      <c r="J325" s="85"/>
      <c r="K325" s="85"/>
      <c r="L325" s="85"/>
      <c r="M325" s="113"/>
      <c r="N325" s="90">
        <f t="shared" si="72"/>
        <v>0</v>
      </c>
      <c r="O325" s="31"/>
      <c r="P325" s="31"/>
      <c r="Q325" s="31"/>
    </row>
    <row r="326" spans="1:17" s="3" customFormat="1" ht="12">
      <c r="A326" s="219"/>
      <c r="B326" s="57" t="s">
        <v>595</v>
      </c>
      <c r="C326" s="27">
        <v>600</v>
      </c>
      <c r="D326" s="52">
        <f t="shared" si="69"/>
        <v>33</v>
      </c>
      <c r="E326" s="52">
        <v>7</v>
      </c>
      <c r="F326" s="29">
        <f t="shared" si="73"/>
        <v>40</v>
      </c>
      <c r="G326" s="29"/>
      <c r="H326" s="30"/>
      <c r="I326" s="193">
        <f t="shared" si="71"/>
        <v>40</v>
      </c>
      <c r="J326" s="50"/>
      <c r="K326" s="49">
        <v>-1.5</v>
      </c>
      <c r="L326" s="50"/>
      <c r="M326" s="194"/>
      <c r="N326" s="231">
        <f t="shared" si="72"/>
        <v>38.5</v>
      </c>
      <c r="O326" s="31"/>
      <c r="P326" s="31"/>
      <c r="Q326" s="31"/>
    </row>
    <row r="327" spans="1:17" s="3" customFormat="1" ht="12">
      <c r="A327" s="18"/>
      <c r="B327" s="91" t="s">
        <v>566</v>
      </c>
      <c r="C327" s="92">
        <v>600</v>
      </c>
      <c r="D327" s="93">
        <f t="shared" si="69"/>
        <v>33</v>
      </c>
      <c r="E327" s="93">
        <v>7</v>
      </c>
      <c r="F327" s="94">
        <f aca="true" t="shared" si="74" ref="F327:F332">SUM(D327:E327)</f>
        <v>40</v>
      </c>
      <c r="G327" s="94">
        <v>40</v>
      </c>
      <c r="H327" s="99">
        <v>42095</v>
      </c>
      <c r="I327" s="87">
        <f>SUM(F327-G327)</f>
        <v>0</v>
      </c>
      <c r="J327" s="85"/>
      <c r="K327" s="85"/>
      <c r="L327" s="85"/>
      <c r="M327" s="113"/>
      <c r="N327" s="90">
        <f t="shared" si="72"/>
        <v>0</v>
      </c>
      <c r="O327" s="31"/>
      <c r="P327" s="31"/>
      <c r="Q327" s="31"/>
    </row>
    <row r="328" spans="1:17" s="3" customFormat="1" ht="12">
      <c r="A328" s="219"/>
      <c r="B328" s="184" t="s">
        <v>407</v>
      </c>
      <c r="C328" s="27">
        <v>600</v>
      </c>
      <c r="D328" s="52">
        <f t="shared" si="69"/>
        <v>33</v>
      </c>
      <c r="E328" s="52">
        <v>7</v>
      </c>
      <c r="F328" s="29">
        <f t="shared" si="74"/>
        <v>40</v>
      </c>
      <c r="G328" s="29"/>
      <c r="H328" s="30"/>
      <c r="I328" s="186">
        <f>SUM(F328-G328)</f>
        <v>40</v>
      </c>
      <c r="J328" s="29"/>
      <c r="K328" s="29"/>
      <c r="L328" s="29"/>
      <c r="M328" s="187"/>
      <c r="N328" s="231">
        <f t="shared" si="72"/>
        <v>40</v>
      </c>
      <c r="O328" s="31"/>
      <c r="P328" s="31"/>
      <c r="Q328" s="31"/>
    </row>
    <row r="329" spans="1:17" s="3" customFormat="1" ht="12">
      <c r="A329" s="18"/>
      <c r="B329" s="198" t="s">
        <v>596</v>
      </c>
      <c r="C329" s="51">
        <v>600</v>
      </c>
      <c r="D329" s="52">
        <f t="shared" si="69"/>
        <v>33</v>
      </c>
      <c r="E329" s="52">
        <v>7</v>
      </c>
      <c r="F329" s="50">
        <f t="shared" si="74"/>
        <v>40</v>
      </c>
      <c r="G329" s="50"/>
      <c r="H329" s="53"/>
      <c r="I329" s="193">
        <f>SUM(F329-G329)</f>
        <v>40</v>
      </c>
      <c r="J329" s="50"/>
      <c r="K329" s="50"/>
      <c r="L329" s="50"/>
      <c r="M329" s="194"/>
      <c r="N329" s="231">
        <f t="shared" si="72"/>
        <v>40</v>
      </c>
      <c r="O329" s="31"/>
      <c r="P329" s="31"/>
      <c r="Q329" s="31"/>
    </row>
    <row r="330" spans="1:17" s="3" customFormat="1" ht="12">
      <c r="A330" s="219"/>
      <c r="B330" s="82" t="s">
        <v>921</v>
      </c>
      <c r="C330" s="83">
        <v>600</v>
      </c>
      <c r="D330" s="93">
        <f t="shared" si="69"/>
        <v>33</v>
      </c>
      <c r="E330" s="93">
        <v>7</v>
      </c>
      <c r="F330" s="85">
        <f t="shared" si="74"/>
        <v>40</v>
      </c>
      <c r="G330" s="85">
        <v>40</v>
      </c>
      <c r="H330" s="98">
        <v>42072</v>
      </c>
      <c r="I330" s="87">
        <f>SUM(F330-G330)</f>
        <v>0</v>
      </c>
      <c r="J330" s="85"/>
      <c r="K330" s="85"/>
      <c r="L330" s="85"/>
      <c r="M330" s="113"/>
      <c r="N330" s="90">
        <f t="shared" si="72"/>
        <v>0</v>
      </c>
      <c r="O330" s="31"/>
      <c r="P330" s="31"/>
      <c r="Q330" s="31"/>
    </row>
    <row r="331" spans="1:17" s="3" customFormat="1" ht="12">
      <c r="A331" s="18"/>
      <c r="B331" s="75" t="s">
        <v>712</v>
      </c>
      <c r="C331" s="76">
        <v>700</v>
      </c>
      <c r="D331" s="77">
        <f t="shared" si="69"/>
        <v>38.5</v>
      </c>
      <c r="E331" s="77">
        <v>7</v>
      </c>
      <c r="F331" s="78">
        <f t="shared" si="74"/>
        <v>45.5</v>
      </c>
      <c r="G331" s="78">
        <v>45.5</v>
      </c>
      <c r="H331" s="89">
        <v>42119</v>
      </c>
      <c r="I331" s="80">
        <f>SUM(F331-G331)</f>
        <v>0</v>
      </c>
      <c r="J331" s="78"/>
      <c r="K331" s="78"/>
      <c r="L331" s="78"/>
      <c r="M331" s="121"/>
      <c r="N331" s="81">
        <f t="shared" si="72"/>
        <v>0</v>
      </c>
      <c r="O331" s="31"/>
      <c r="P331" s="31"/>
      <c r="Q331" s="31"/>
    </row>
    <row r="332" spans="1:17" s="3" customFormat="1" ht="12">
      <c r="A332" s="219"/>
      <c r="B332" s="75" t="s">
        <v>731</v>
      </c>
      <c r="C332" s="76">
        <v>601</v>
      </c>
      <c r="D332" s="77">
        <f t="shared" si="69"/>
        <v>33.055</v>
      </c>
      <c r="E332" s="77">
        <v>7</v>
      </c>
      <c r="F332" s="78">
        <f t="shared" si="74"/>
        <v>40.055</v>
      </c>
      <c r="G332" s="78">
        <v>40.06</v>
      </c>
      <c r="H332" s="79">
        <v>42123</v>
      </c>
      <c r="I332" s="80">
        <v>0</v>
      </c>
      <c r="J332" s="78"/>
      <c r="K332" s="78">
        <v>36.54</v>
      </c>
      <c r="L332" s="78">
        <v>1.97</v>
      </c>
      <c r="M332" s="105"/>
      <c r="N332" s="105">
        <f>SUM(I332:M333)</f>
        <v>0</v>
      </c>
      <c r="O332" s="31"/>
      <c r="P332" s="31"/>
      <c r="Q332" s="31"/>
    </row>
    <row r="333" spans="1:17" s="3" customFormat="1" ht="12">
      <c r="A333" s="219"/>
      <c r="B333" s="82" t="s">
        <v>731</v>
      </c>
      <c r="C333" s="83"/>
      <c r="D333" s="84"/>
      <c r="E333" s="84"/>
      <c r="F333" s="85"/>
      <c r="G333" s="85"/>
      <c r="H333" s="86">
        <v>42123</v>
      </c>
      <c r="I333" s="87"/>
      <c r="J333" s="85"/>
      <c r="K333" s="85">
        <v>-36.54</v>
      </c>
      <c r="L333" s="85">
        <v>-1.97</v>
      </c>
      <c r="M333" s="113"/>
      <c r="N333" s="113"/>
      <c r="O333" s="31"/>
      <c r="P333" s="31"/>
      <c r="Q333" s="31"/>
    </row>
    <row r="334" spans="1:17" s="3" customFormat="1" ht="12">
      <c r="A334" s="18"/>
      <c r="B334" s="82" t="s">
        <v>626</v>
      </c>
      <c r="C334" s="83">
        <v>734</v>
      </c>
      <c r="D334" s="84">
        <f t="shared" si="69"/>
        <v>40.37</v>
      </c>
      <c r="E334" s="84">
        <v>7</v>
      </c>
      <c r="F334" s="85">
        <f>SUM(D334:E334)</f>
        <v>47.37</v>
      </c>
      <c r="G334" s="85">
        <v>47.37</v>
      </c>
      <c r="H334" s="86">
        <v>42152</v>
      </c>
      <c r="I334" s="87">
        <f>SUM(F334-G334)</f>
        <v>0</v>
      </c>
      <c r="J334" s="85"/>
      <c r="K334" s="85"/>
      <c r="L334" s="85"/>
      <c r="M334" s="113"/>
      <c r="N334" s="88">
        <f t="shared" si="72"/>
        <v>0</v>
      </c>
      <c r="O334" s="31"/>
      <c r="P334" s="31"/>
      <c r="Q334" s="31"/>
    </row>
    <row r="335" spans="1:17" s="3" customFormat="1" ht="12">
      <c r="A335" s="219"/>
      <c r="B335" s="184" t="s">
        <v>215</v>
      </c>
      <c r="C335" s="27">
        <v>748</v>
      </c>
      <c r="D335" s="28">
        <f>(SUM(C335:C336))*0.055</f>
        <v>76.615</v>
      </c>
      <c r="E335" s="43">
        <v>7</v>
      </c>
      <c r="F335" s="35">
        <f>SUM(D335:E336)</f>
        <v>83.615</v>
      </c>
      <c r="G335" s="35"/>
      <c r="H335" s="63"/>
      <c r="I335" s="35">
        <f>SUM(F335-G335)</f>
        <v>83.615</v>
      </c>
      <c r="J335" s="35"/>
      <c r="K335" s="35"/>
      <c r="L335" s="35"/>
      <c r="M335" s="35"/>
      <c r="N335" s="229">
        <f>SUM(F335+J335+K335+L335+M335-G335-G336+J336+K336+L336+M336)</f>
        <v>83.615</v>
      </c>
      <c r="O335" s="31"/>
      <c r="P335" s="31"/>
      <c r="Q335" s="31"/>
    </row>
    <row r="336" spans="1:17" s="3" customFormat="1" ht="12">
      <c r="A336" s="219"/>
      <c r="B336" s="191" t="s">
        <v>214</v>
      </c>
      <c r="C336" s="42">
        <v>645</v>
      </c>
      <c r="D336" s="43"/>
      <c r="E336" s="43"/>
      <c r="F336" s="35"/>
      <c r="G336" s="35"/>
      <c r="H336" s="63"/>
      <c r="I336" s="35"/>
      <c r="J336" s="35"/>
      <c r="K336" s="35"/>
      <c r="L336" s="35"/>
      <c r="M336" s="35"/>
      <c r="N336" s="228"/>
      <c r="O336" s="31"/>
      <c r="P336" s="31"/>
      <c r="Q336" s="31"/>
    </row>
    <row r="337" spans="1:17" s="3" customFormat="1" ht="12">
      <c r="A337" s="18"/>
      <c r="B337" s="75" t="s">
        <v>918</v>
      </c>
      <c r="C337" s="76">
        <v>600</v>
      </c>
      <c r="D337" s="77">
        <f aca="true" t="shared" si="75" ref="D337:D356">SUM(C337*0.055)</f>
        <v>33</v>
      </c>
      <c r="E337" s="77">
        <v>7</v>
      </c>
      <c r="F337" s="78">
        <f>SUM(D337:E337)-33</f>
        <v>7</v>
      </c>
      <c r="G337" s="78">
        <v>7</v>
      </c>
      <c r="H337" s="79">
        <v>42114</v>
      </c>
      <c r="I337" s="80">
        <f aca="true" t="shared" si="76" ref="I337:I343">SUM(F337-G337)</f>
        <v>0</v>
      </c>
      <c r="J337" s="78"/>
      <c r="K337" s="78">
        <v>6.66</v>
      </c>
      <c r="L337" s="78">
        <v>0.23</v>
      </c>
      <c r="M337" s="105"/>
      <c r="N337" s="105">
        <v>0</v>
      </c>
      <c r="O337" s="31"/>
      <c r="P337" s="31"/>
      <c r="Q337" s="31"/>
    </row>
    <row r="338" spans="1:17" s="3" customFormat="1" ht="12">
      <c r="A338" s="18"/>
      <c r="B338" s="82" t="s">
        <v>918</v>
      </c>
      <c r="C338" s="83"/>
      <c r="D338" s="84"/>
      <c r="E338" s="84"/>
      <c r="F338" s="85"/>
      <c r="G338" s="85"/>
      <c r="H338" s="86">
        <v>42114</v>
      </c>
      <c r="I338" s="87"/>
      <c r="J338" s="85"/>
      <c r="K338" s="85">
        <v>-6.66</v>
      </c>
      <c r="L338" s="85">
        <v>-0.23</v>
      </c>
      <c r="M338" s="113"/>
      <c r="N338" s="113"/>
      <c r="O338" s="31"/>
      <c r="P338" s="31"/>
      <c r="Q338" s="31"/>
    </row>
    <row r="339" spans="1:17" s="3" customFormat="1" ht="12">
      <c r="A339" s="219"/>
      <c r="B339" s="102" t="s">
        <v>901</v>
      </c>
      <c r="C339" s="103">
        <v>600</v>
      </c>
      <c r="D339" s="84">
        <f t="shared" si="75"/>
        <v>33</v>
      </c>
      <c r="E339" s="84">
        <v>7</v>
      </c>
      <c r="F339" s="101">
        <f aca="true" t="shared" si="77" ref="F339:F345">SUM(D339:E339)</f>
        <v>40</v>
      </c>
      <c r="G339" s="101">
        <v>40</v>
      </c>
      <c r="H339" s="111">
        <v>42135</v>
      </c>
      <c r="I339" s="100">
        <f t="shared" si="76"/>
        <v>0</v>
      </c>
      <c r="J339" s="101"/>
      <c r="K339" s="101"/>
      <c r="L339" s="101"/>
      <c r="M339" s="117"/>
      <c r="N339" s="88">
        <f aca="true" t="shared" si="78" ref="N339:N355">SUM(I339:M339)</f>
        <v>0</v>
      </c>
      <c r="O339" s="31"/>
      <c r="P339" s="31"/>
      <c r="Q339" s="31"/>
    </row>
    <row r="340" spans="1:17" s="3" customFormat="1" ht="12">
      <c r="A340" s="18"/>
      <c r="B340" s="91" t="s">
        <v>859</v>
      </c>
      <c r="C340" s="92">
        <v>604</v>
      </c>
      <c r="D340" s="93">
        <f t="shared" si="75"/>
        <v>33.22</v>
      </c>
      <c r="E340" s="93">
        <v>7</v>
      </c>
      <c r="F340" s="94">
        <f t="shared" si="77"/>
        <v>40.22</v>
      </c>
      <c r="G340" s="94">
        <v>40.22</v>
      </c>
      <c r="H340" s="95">
        <v>42153</v>
      </c>
      <c r="I340" s="96">
        <f t="shared" si="76"/>
        <v>0</v>
      </c>
      <c r="J340" s="94"/>
      <c r="K340" s="94"/>
      <c r="L340" s="94"/>
      <c r="M340" s="106"/>
      <c r="N340" s="90">
        <f t="shared" si="78"/>
        <v>0</v>
      </c>
      <c r="O340" s="31"/>
      <c r="P340" s="31"/>
      <c r="Q340" s="31"/>
    </row>
    <row r="341" spans="1:17" s="3" customFormat="1" ht="12">
      <c r="A341" s="219"/>
      <c r="B341" s="191" t="s">
        <v>376</v>
      </c>
      <c r="C341" s="42">
        <v>600</v>
      </c>
      <c r="D341" s="52">
        <f t="shared" si="75"/>
        <v>33</v>
      </c>
      <c r="E341" s="52">
        <v>7</v>
      </c>
      <c r="F341" s="35">
        <f t="shared" si="77"/>
        <v>40</v>
      </c>
      <c r="G341" s="35"/>
      <c r="H341" s="63"/>
      <c r="I341" s="196">
        <f t="shared" si="76"/>
        <v>40</v>
      </c>
      <c r="J341" s="35"/>
      <c r="K341" s="35"/>
      <c r="L341" s="35"/>
      <c r="M341" s="192"/>
      <c r="N341" s="231">
        <f t="shared" si="78"/>
        <v>40</v>
      </c>
      <c r="O341" s="31"/>
      <c r="P341" s="31"/>
      <c r="Q341" s="31"/>
    </row>
    <row r="342" spans="1:17" s="3" customFormat="1" ht="12">
      <c r="A342" s="18"/>
      <c r="B342" s="65" t="s">
        <v>266</v>
      </c>
      <c r="C342" s="51">
        <v>600</v>
      </c>
      <c r="D342" s="52">
        <f t="shared" si="75"/>
        <v>33</v>
      </c>
      <c r="E342" s="52">
        <v>7</v>
      </c>
      <c r="F342" s="50">
        <f t="shared" si="77"/>
        <v>40</v>
      </c>
      <c r="G342" s="50"/>
      <c r="H342" s="53"/>
      <c r="I342" s="193">
        <f t="shared" si="76"/>
        <v>40</v>
      </c>
      <c r="J342" s="50"/>
      <c r="K342" s="49">
        <v>-0.95</v>
      </c>
      <c r="L342" s="50"/>
      <c r="M342" s="194"/>
      <c r="N342" s="231">
        <f t="shared" si="78"/>
        <v>39.05</v>
      </c>
      <c r="O342" s="31"/>
      <c r="P342" s="31"/>
      <c r="Q342" s="31"/>
    </row>
    <row r="343" spans="1:17" s="3" customFormat="1" ht="12">
      <c r="A343" s="219"/>
      <c r="B343" s="102" t="s">
        <v>423</v>
      </c>
      <c r="C343" s="103">
        <v>580</v>
      </c>
      <c r="D343" s="93">
        <f t="shared" si="75"/>
        <v>31.9</v>
      </c>
      <c r="E343" s="93">
        <v>7</v>
      </c>
      <c r="F343" s="101">
        <f t="shared" si="77"/>
        <v>38.9</v>
      </c>
      <c r="G343" s="94">
        <v>38.9</v>
      </c>
      <c r="H343" s="99">
        <v>42123</v>
      </c>
      <c r="I343" s="100">
        <f t="shared" si="76"/>
        <v>0</v>
      </c>
      <c r="J343" s="101"/>
      <c r="K343" s="101"/>
      <c r="L343" s="101"/>
      <c r="M343" s="117"/>
      <c r="N343" s="90">
        <f t="shared" si="78"/>
        <v>0</v>
      </c>
      <c r="O343" s="31"/>
      <c r="P343" s="31"/>
      <c r="Q343" s="31"/>
    </row>
    <row r="344" spans="1:17" s="3" customFormat="1" ht="12">
      <c r="A344" s="18"/>
      <c r="B344" s="75" t="s">
        <v>422</v>
      </c>
      <c r="C344" s="76">
        <v>840</v>
      </c>
      <c r="D344" s="77">
        <f t="shared" si="75"/>
        <v>46.2</v>
      </c>
      <c r="E344" s="77">
        <v>7</v>
      </c>
      <c r="F344" s="78">
        <f t="shared" si="77"/>
        <v>53.2</v>
      </c>
      <c r="G344" s="101">
        <v>53.2</v>
      </c>
      <c r="H344" s="104">
        <v>42123</v>
      </c>
      <c r="I344" s="80">
        <f aca="true" t="shared" si="79" ref="I344:I351">SUM(F344-G344)</f>
        <v>0</v>
      </c>
      <c r="J344" s="78"/>
      <c r="K344" s="78"/>
      <c r="L344" s="78"/>
      <c r="M344" s="105"/>
      <c r="N344" s="81">
        <f t="shared" si="78"/>
        <v>0</v>
      </c>
      <c r="O344" s="31"/>
      <c r="P344" s="31"/>
      <c r="Q344" s="31"/>
    </row>
    <row r="345" spans="1:17" s="3" customFormat="1" ht="12">
      <c r="A345" s="219"/>
      <c r="B345" s="57" t="s">
        <v>344</v>
      </c>
      <c r="C345" s="76">
        <v>790</v>
      </c>
      <c r="D345" s="77">
        <f t="shared" si="75"/>
        <v>43.45</v>
      </c>
      <c r="E345" s="77">
        <v>7</v>
      </c>
      <c r="F345" s="78">
        <f t="shared" si="77"/>
        <v>50.45</v>
      </c>
      <c r="G345" s="78">
        <v>50</v>
      </c>
      <c r="H345" s="79">
        <v>42122</v>
      </c>
      <c r="I345" s="80">
        <f t="shared" si="79"/>
        <v>0.45000000000000284</v>
      </c>
      <c r="J345" s="78"/>
      <c r="K345" s="58">
        <v>-0.47</v>
      </c>
      <c r="L345" s="78"/>
      <c r="M345" s="105"/>
      <c r="N345" s="114">
        <f>SUM(I345:M346)</f>
        <v>-0.01999999999999713</v>
      </c>
      <c r="O345" s="31"/>
      <c r="P345" s="31"/>
      <c r="Q345" s="31"/>
    </row>
    <row r="346" spans="1:17" s="3" customFormat="1" ht="12">
      <c r="A346" s="219"/>
      <c r="B346" s="60" t="s">
        <v>344</v>
      </c>
      <c r="C346" s="83"/>
      <c r="D346" s="84"/>
      <c r="E346" s="84"/>
      <c r="F346" s="85"/>
      <c r="G346" s="85"/>
      <c r="H346" s="86" t="s">
        <v>66</v>
      </c>
      <c r="I346" s="87">
        <v>-0.45</v>
      </c>
      <c r="J346" s="85"/>
      <c r="K346" s="47">
        <v>0.45</v>
      </c>
      <c r="L346" s="85"/>
      <c r="M346" s="113"/>
      <c r="N346" s="116"/>
      <c r="O346" s="31"/>
      <c r="P346" s="31"/>
      <c r="Q346" s="31"/>
    </row>
    <row r="347" spans="1:17" s="3" customFormat="1" ht="12">
      <c r="A347" s="18"/>
      <c r="B347" s="188" t="s">
        <v>623</v>
      </c>
      <c r="C347" s="37">
        <v>760</v>
      </c>
      <c r="D347" s="38">
        <f t="shared" si="75"/>
        <v>41.8</v>
      </c>
      <c r="E347" s="38">
        <v>7</v>
      </c>
      <c r="F347" s="39">
        <f>SUM(D347:E347)</f>
        <v>48.8</v>
      </c>
      <c r="G347" s="39"/>
      <c r="H347" s="48"/>
      <c r="I347" s="189">
        <f t="shared" si="79"/>
        <v>48.8</v>
      </c>
      <c r="J347" s="39"/>
      <c r="K347" s="39"/>
      <c r="L347" s="39"/>
      <c r="M347" s="190"/>
      <c r="N347" s="230">
        <f t="shared" si="78"/>
        <v>48.8</v>
      </c>
      <c r="O347" s="31"/>
      <c r="P347" s="31"/>
      <c r="Q347" s="31"/>
    </row>
    <row r="348" spans="1:17" s="3" customFormat="1" ht="12">
      <c r="A348" s="219"/>
      <c r="B348" s="191" t="s">
        <v>184</v>
      </c>
      <c r="C348" s="42">
        <v>730</v>
      </c>
      <c r="D348" s="52">
        <f t="shared" si="75"/>
        <v>40.15</v>
      </c>
      <c r="E348" s="52">
        <v>7</v>
      </c>
      <c r="F348" s="35">
        <f>SUM(D348:E348)</f>
        <v>47.15</v>
      </c>
      <c r="G348" s="35"/>
      <c r="H348" s="44"/>
      <c r="I348" s="196">
        <f t="shared" si="79"/>
        <v>47.15</v>
      </c>
      <c r="J348" s="35"/>
      <c r="K348" s="35"/>
      <c r="L348" s="35"/>
      <c r="M348" s="192"/>
      <c r="N348" s="231">
        <f t="shared" si="78"/>
        <v>47.15</v>
      </c>
      <c r="O348" s="31"/>
      <c r="P348" s="31"/>
      <c r="Q348" s="31"/>
    </row>
    <row r="349" spans="1:17" s="3" customFormat="1" ht="12">
      <c r="A349" s="18"/>
      <c r="B349" s="54" t="s">
        <v>585</v>
      </c>
      <c r="C349" s="51">
        <v>695</v>
      </c>
      <c r="D349" s="52">
        <f t="shared" si="75"/>
        <v>38.225</v>
      </c>
      <c r="E349" s="52">
        <v>7</v>
      </c>
      <c r="F349" s="50">
        <f>SUM(D349:E349)</f>
        <v>45.225</v>
      </c>
      <c r="G349" s="50"/>
      <c r="H349" s="53"/>
      <c r="I349" s="193">
        <f t="shared" si="79"/>
        <v>45.225</v>
      </c>
      <c r="J349" s="50"/>
      <c r="K349" s="33">
        <v>6.23</v>
      </c>
      <c r="L349" s="50"/>
      <c r="M349" s="194"/>
      <c r="N349" s="231">
        <f t="shared" si="78"/>
        <v>51.455</v>
      </c>
      <c r="O349" s="31"/>
      <c r="P349" s="31"/>
      <c r="Q349" s="31"/>
    </row>
    <row r="350" spans="1:17" s="3" customFormat="1" ht="12">
      <c r="A350" s="219"/>
      <c r="B350" s="188" t="s">
        <v>442</v>
      </c>
      <c r="C350" s="37">
        <v>790</v>
      </c>
      <c r="D350" s="52">
        <f t="shared" si="75"/>
        <v>43.45</v>
      </c>
      <c r="E350" s="52">
        <v>7</v>
      </c>
      <c r="F350" s="39">
        <f>SUM(D350:E350)</f>
        <v>50.45</v>
      </c>
      <c r="G350" s="39"/>
      <c r="H350" s="200"/>
      <c r="I350" s="189">
        <f t="shared" si="79"/>
        <v>50.45</v>
      </c>
      <c r="J350" s="39"/>
      <c r="K350" s="39"/>
      <c r="L350" s="39"/>
      <c r="M350" s="190"/>
      <c r="N350" s="231">
        <f t="shared" si="78"/>
        <v>50.45</v>
      </c>
      <c r="O350" s="31"/>
      <c r="P350" s="31"/>
      <c r="Q350" s="31"/>
    </row>
    <row r="351" spans="1:17" s="3" customFormat="1" ht="12">
      <c r="A351" s="18"/>
      <c r="B351" s="54" t="s">
        <v>360</v>
      </c>
      <c r="C351" s="92">
        <v>1050</v>
      </c>
      <c r="D351" s="93">
        <f t="shared" si="75"/>
        <v>57.75</v>
      </c>
      <c r="E351" s="93">
        <v>7</v>
      </c>
      <c r="F351" s="94">
        <f>SUM(D351:E351)</f>
        <v>64.75</v>
      </c>
      <c r="G351" s="94">
        <v>64.55</v>
      </c>
      <c r="H351" s="99">
        <v>42122</v>
      </c>
      <c r="I351" s="129">
        <f t="shared" si="79"/>
        <v>0.20000000000000284</v>
      </c>
      <c r="J351" s="94"/>
      <c r="K351" s="94"/>
      <c r="L351" s="94"/>
      <c r="M351" s="106"/>
      <c r="N351" s="136">
        <f t="shared" si="78"/>
        <v>0.20000000000000284</v>
      </c>
      <c r="O351" s="31"/>
      <c r="P351" s="31"/>
      <c r="Q351" s="31"/>
    </row>
    <row r="352" spans="1:17" s="3" customFormat="1" ht="12">
      <c r="A352" s="219"/>
      <c r="B352" s="75" t="s">
        <v>372</v>
      </c>
      <c r="C352" s="76">
        <v>941</v>
      </c>
      <c r="D352" s="93">
        <f t="shared" si="75"/>
        <v>51.755</v>
      </c>
      <c r="E352" s="93">
        <v>7</v>
      </c>
      <c r="F352" s="78">
        <f>SUM(D352:E352)-33</f>
        <v>25.755000000000003</v>
      </c>
      <c r="G352" s="78">
        <v>25.76</v>
      </c>
      <c r="H352" s="79">
        <v>42108</v>
      </c>
      <c r="I352" s="80">
        <v>0</v>
      </c>
      <c r="J352" s="78"/>
      <c r="K352" s="78"/>
      <c r="L352" s="78"/>
      <c r="M352" s="105"/>
      <c r="N352" s="90">
        <f t="shared" si="78"/>
        <v>0</v>
      </c>
      <c r="O352" s="31"/>
      <c r="P352" s="31"/>
      <c r="Q352" s="31"/>
    </row>
    <row r="353" spans="1:17" s="3" customFormat="1" ht="12">
      <c r="A353" s="18"/>
      <c r="B353" s="198" t="s">
        <v>879</v>
      </c>
      <c r="C353" s="51">
        <v>605</v>
      </c>
      <c r="D353" s="52">
        <f t="shared" si="75"/>
        <v>33.275</v>
      </c>
      <c r="E353" s="52">
        <v>7</v>
      </c>
      <c r="F353" s="50">
        <f aca="true" t="shared" si="80" ref="F353:F370">SUM(D353:E353)</f>
        <v>40.275</v>
      </c>
      <c r="G353" s="50"/>
      <c r="H353" s="53"/>
      <c r="I353" s="193">
        <f aca="true" t="shared" si="81" ref="I353:I360">SUM(F353-G353)</f>
        <v>40.275</v>
      </c>
      <c r="J353" s="50"/>
      <c r="K353" s="50"/>
      <c r="L353" s="50"/>
      <c r="M353" s="194"/>
      <c r="N353" s="231">
        <f t="shared" si="78"/>
        <v>40.275</v>
      </c>
      <c r="O353" s="31"/>
      <c r="P353" s="31"/>
      <c r="Q353" s="31"/>
    </row>
    <row r="354" spans="1:17" s="3" customFormat="1" ht="12">
      <c r="A354" s="219"/>
      <c r="B354" s="75" t="s">
        <v>878</v>
      </c>
      <c r="C354" s="76">
        <v>564</v>
      </c>
      <c r="D354" s="93">
        <f t="shared" si="75"/>
        <v>31.02</v>
      </c>
      <c r="E354" s="93">
        <v>7</v>
      </c>
      <c r="F354" s="78">
        <f t="shared" si="80"/>
        <v>38.019999999999996</v>
      </c>
      <c r="G354" s="78">
        <v>38.02</v>
      </c>
      <c r="H354" s="89">
        <v>42122</v>
      </c>
      <c r="I354" s="100">
        <v>0</v>
      </c>
      <c r="J354" s="101"/>
      <c r="K354" s="101"/>
      <c r="L354" s="101"/>
      <c r="M354" s="117"/>
      <c r="N354" s="90">
        <f t="shared" si="78"/>
        <v>0</v>
      </c>
      <c r="O354" s="31"/>
      <c r="P354" s="31"/>
      <c r="Q354" s="31"/>
    </row>
    <row r="355" spans="1:17" s="3" customFormat="1" ht="12">
      <c r="A355" s="18"/>
      <c r="B355" s="32" t="s">
        <v>356</v>
      </c>
      <c r="C355" s="27">
        <v>573</v>
      </c>
      <c r="D355" s="28">
        <f t="shared" si="75"/>
        <v>31.515</v>
      </c>
      <c r="E355" s="28">
        <v>7</v>
      </c>
      <c r="F355" s="29">
        <f t="shared" si="80"/>
        <v>38.515</v>
      </c>
      <c r="G355" s="29"/>
      <c r="H355" s="30"/>
      <c r="I355" s="186">
        <f t="shared" si="81"/>
        <v>38.515</v>
      </c>
      <c r="J355" s="29"/>
      <c r="K355" s="29"/>
      <c r="L355" s="55">
        <v>0.45</v>
      </c>
      <c r="M355" s="187"/>
      <c r="N355" s="229">
        <f t="shared" si="78"/>
        <v>38.965</v>
      </c>
      <c r="O355" s="31"/>
      <c r="P355" s="31"/>
      <c r="Q355" s="31"/>
    </row>
    <row r="356" spans="1:17" s="3" customFormat="1" ht="12">
      <c r="A356" s="219"/>
      <c r="B356" s="75" t="s">
        <v>293</v>
      </c>
      <c r="C356" s="76">
        <v>616</v>
      </c>
      <c r="D356" s="77">
        <f t="shared" si="75"/>
        <v>33.88</v>
      </c>
      <c r="E356" s="77">
        <v>7</v>
      </c>
      <c r="F356" s="78">
        <f t="shared" si="80"/>
        <v>40.88</v>
      </c>
      <c r="G356" s="78">
        <v>40.88</v>
      </c>
      <c r="H356" s="79">
        <v>42114</v>
      </c>
      <c r="I356" s="80">
        <f t="shared" si="81"/>
        <v>0</v>
      </c>
      <c r="J356" s="78"/>
      <c r="K356" s="78"/>
      <c r="L356" s="78">
        <v>0.17</v>
      </c>
      <c r="M356" s="105"/>
      <c r="N356" s="105">
        <f>SUM(I356:M357)</f>
        <v>0</v>
      </c>
      <c r="O356" s="31"/>
      <c r="P356" s="31"/>
      <c r="Q356" s="31"/>
    </row>
    <row r="357" spans="1:17" s="3" customFormat="1" ht="12">
      <c r="A357" s="219"/>
      <c r="B357" s="82" t="s">
        <v>293</v>
      </c>
      <c r="C357" s="83"/>
      <c r="D357" s="84"/>
      <c r="E357" s="84"/>
      <c r="F357" s="85"/>
      <c r="G357" s="85"/>
      <c r="H357" s="86">
        <v>42114</v>
      </c>
      <c r="I357" s="87"/>
      <c r="J357" s="85"/>
      <c r="K357" s="85"/>
      <c r="L357" s="85">
        <v>-0.17</v>
      </c>
      <c r="M357" s="113"/>
      <c r="N357" s="113"/>
      <c r="O357" s="31"/>
      <c r="P357" s="31"/>
      <c r="Q357" s="31"/>
    </row>
    <row r="358" spans="1:17" s="3" customFormat="1" ht="12">
      <c r="A358" s="18"/>
      <c r="B358" s="191" t="s">
        <v>274</v>
      </c>
      <c r="C358" s="42">
        <v>634</v>
      </c>
      <c r="D358" s="43">
        <f>(SUM(C358:C359))*0.055+7</f>
        <v>77.895</v>
      </c>
      <c r="E358" s="43"/>
      <c r="F358" s="35">
        <f t="shared" si="80"/>
        <v>77.895</v>
      </c>
      <c r="G358" s="35"/>
      <c r="H358" s="44"/>
      <c r="I358" s="196">
        <f t="shared" si="81"/>
        <v>77.895</v>
      </c>
      <c r="J358" s="35"/>
      <c r="K358" s="101">
        <v>200.23</v>
      </c>
      <c r="L358" s="101">
        <v>8.36</v>
      </c>
      <c r="M358" s="192"/>
      <c r="N358" s="228">
        <f>SUM(F358+J358+K358+L358+M358-G358-G359+J359+K359+L359+M359)</f>
        <v>77.89500000000002</v>
      </c>
      <c r="O358" s="31"/>
      <c r="P358" s="31"/>
      <c r="Q358" s="31"/>
    </row>
    <row r="359" spans="1:17" s="3" customFormat="1" ht="12">
      <c r="A359" s="18"/>
      <c r="B359" s="188" t="s">
        <v>926</v>
      </c>
      <c r="C359" s="37">
        <v>655</v>
      </c>
      <c r="D359" s="38"/>
      <c r="E359" s="38"/>
      <c r="F359" s="39">
        <f t="shared" si="80"/>
        <v>0</v>
      </c>
      <c r="G359" s="39"/>
      <c r="H359" s="86">
        <v>42083</v>
      </c>
      <c r="I359" s="189">
        <f>SUM(F359-G359)</f>
        <v>0</v>
      </c>
      <c r="J359" s="39"/>
      <c r="K359" s="85">
        <v>-200.23</v>
      </c>
      <c r="L359" s="85">
        <v>-8.36</v>
      </c>
      <c r="M359" s="190"/>
      <c r="N359" s="228"/>
      <c r="O359" s="31"/>
      <c r="P359" s="31"/>
      <c r="Q359" s="31"/>
    </row>
    <row r="360" spans="1:17" s="3" customFormat="1" ht="12">
      <c r="A360" s="219"/>
      <c r="B360" s="54" t="s">
        <v>493</v>
      </c>
      <c r="C360" s="51">
        <v>630</v>
      </c>
      <c r="D360" s="52">
        <f aca="true" t="shared" si="82" ref="D360:D377">SUM(C360*0.055)</f>
        <v>34.65</v>
      </c>
      <c r="E360" s="52">
        <v>7</v>
      </c>
      <c r="F360" s="50">
        <f t="shared" si="80"/>
        <v>41.65</v>
      </c>
      <c r="G360" s="50"/>
      <c r="H360" s="53"/>
      <c r="I360" s="193">
        <f t="shared" si="81"/>
        <v>41.65</v>
      </c>
      <c r="J360" s="50"/>
      <c r="K360" s="33">
        <v>36.53</v>
      </c>
      <c r="L360" s="33">
        <v>1.97</v>
      </c>
      <c r="M360" s="194"/>
      <c r="N360" s="231">
        <f aca="true" t="shared" si="83" ref="N360:N377">SUM(I360:M360)</f>
        <v>80.15</v>
      </c>
      <c r="O360" s="31"/>
      <c r="P360" s="31"/>
      <c r="Q360" s="31"/>
    </row>
    <row r="361" spans="1:17" s="3" customFormat="1" ht="12">
      <c r="A361" s="219"/>
      <c r="B361" s="191" t="s">
        <v>245</v>
      </c>
      <c r="C361" s="42">
        <v>624</v>
      </c>
      <c r="D361" s="28">
        <f t="shared" si="82"/>
        <v>34.32</v>
      </c>
      <c r="E361" s="28">
        <v>7</v>
      </c>
      <c r="F361" s="35">
        <f t="shared" si="80"/>
        <v>41.32</v>
      </c>
      <c r="G361" s="35"/>
      <c r="H361" s="63"/>
      <c r="I361" s="196">
        <f aca="true" t="shared" si="84" ref="I361:I370">SUM(F361-G361)</f>
        <v>41.32</v>
      </c>
      <c r="J361" s="35"/>
      <c r="K361" s="35"/>
      <c r="L361" s="35"/>
      <c r="M361" s="192"/>
      <c r="N361" s="229">
        <f t="shared" si="83"/>
        <v>41.32</v>
      </c>
      <c r="O361" s="31"/>
      <c r="P361" s="31"/>
      <c r="Q361" s="31"/>
    </row>
    <row r="362" spans="1:17" s="3" customFormat="1" ht="12">
      <c r="A362" s="18"/>
      <c r="B362" s="32" t="s">
        <v>495</v>
      </c>
      <c r="C362" s="76">
        <v>666</v>
      </c>
      <c r="D362" s="77">
        <f t="shared" si="82"/>
        <v>36.63</v>
      </c>
      <c r="E362" s="77">
        <v>7</v>
      </c>
      <c r="F362" s="78">
        <f t="shared" si="80"/>
        <v>43.63</v>
      </c>
      <c r="G362" s="78">
        <v>43.63</v>
      </c>
      <c r="H362" s="79">
        <v>42095</v>
      </c>
      <c r="I362" s="80">
        <f t="shared" si="84"/>
        <v>0</v>
      </c>
      <c r="J362" s="78"/>
      <c r="K362" s="78">
        <v>39.71</v>
      </c>
      <c r="L362" s="55">
        <v>2.14</v>
      </c>
      <c r="M362" s="105"/>
      <c r="N362" s="69">
        <f>SUM(I362:M363)</f>
        <v>1.4000000000000006</v>
      </c>
      <c r="O362" s="31"/>
      <c r="P362" s="31"/>
      <c r="Q362" s="31"/>
    </row>
    <row r="363" spans="1:17" s="3" customFormat="1" ht="12">
      <c r="A363" s="18"/>
      <c r="B363" s="46" t="s">
        <v>495</v>
      </c>
      <c r="C363" s="83"/>
      <c r="D363" s="84"/>
      <c r="E363" s="84"/>
      <c r="F363" s="85"/>
      <c r="G363" s="85"/>
      <c r="H363" s="86">
        <v>42095</v>
      </c>
      <c r="I363" s="87"/>
      <c r="J363" s="85"/>
      <c r="K363" s="85">
        <v>-39.71</v>
      </c>
      <c r="L363" s="40">
        <v>-0.74</v>
      </c>
      <c r="M363" s="113"/>
      <c r="N363" s="68"/>
      <c r="O363" s="31"/>
      <c r="P363" s="31"/>
      <c r="Q363" s="31"/>
    </row>
    <row r="364" spans="1:17" s="3" customFormat="1" ht="12">
      <c r="A364" s="219"/>
      <c r="B364" s="41" t="s">
        <v>536</v>
      </c>
      <c r="C364" s="42">
        <v>628</v>
      </c>
      <c r="D364" s="38">
        <f t="shared" si="82"/>
        <v>34.54</v>
      </c>
      <c r="E364" s="38">
        <v>7</v>
      </c>
      <c r="F364" s="35">
        <f t="shared" si="80"/>
        <v>41.54</v>
      </c>
      <c r="G364" s="35"/>
      <c r="H364" s="44"/>
      <c r="I364" s="196">
        <f t="shared" si="84"/>
        <v>41.54</v>
      </c>
      <c r="J364" s="35"/>
      <c r="K364" s="35"/>
      <c r="L364" s="45">
        <v>1.33</v>
      </c>
      <c r="M364" s="192"/>
      <c r="N364" s="230">
        <f t="shared" si="83"/>
        <v>42.87</v>
      </c>
      <c r="O364" s="31"/>
      <c r="P364" s="31"/>
      <c r="Q364" s="31"/>
    </row>
    <row r="365" spans="1:17" s="3" customFormat="1" ht="12">
      <c r="A365" s="18"/>
      <c r="B365" s="54" t="s">
        <v>325</v>
      </c>
      <c r="C365" s="51">
        <v>675</v>
      </c>
      <c r="D365" s="52">
        <f t="shared" si="82"/>
        <v>37.125</v>
      </c>
      <c r="E365" s="52">
        <v>7</v>
      </c>
      <c r="F365" s="50">
        <f t="shared" si="80"/>
        <v>44.125</v>
      </c>
      <c r="G365" s="50"/>
      <c r="H365" s="53"/>
      <c r="I365" s="193">
        <f t="shared" si="84"/>
        <v>44.125</v>
      </c>
      <c r="J365" s="50"/>
      <c r="K365" s="50"/>
      <c r="L365" s="33">
        <v>0.86</v>
      </c>
      <c r="M365" s="199"/>
      <c r="N365" s="231">
        <f t="shared" si="83"/>
        <v>44.985</v>
      </c>
      <c r="O365" s="31"/>
      <c r="P365" s="31"/>
      <c r="Q365" s="31"/>
    </row>
    <row r="366" spans="1:17" s="3" customFormat="1" ht="12">
      <c r="A366" s="219"/>
      <c r="B366" s="91" t="s">
        <v>537</v>
      </c>
      <c r="C366" s="92">
        <v>624</v>
      </c>
      <c r="D366" s="93">
        <f t="shared" si="82"/>
        <v>34.32</v>
      </c>
      <c r="E366" s="93">
        <v>7</v>
      </c>
      <c r="F366" s="94">
        <f t="shared" si="80"/>
        <v>41.32</v>
      </c>
      <c r="G366" s="94">
        <v>41.32</v>
      </c>
      <c r="H366" s="95">
        <v>42135</v>
      </c>
      <c r="I366" s="96">
        <f t="shared" si="84"/>
        <v>0</v>
      </c>
      <c r="J366" s="94"/>
      <c r="K366" s="94"/>
      <c r="L366" s="94"/>
      <c r="M366" s="106"/>
      <c r="N366" s="90">
        <f t="shared" si="83"/>
        <v>0</v>
      </c>
      <c r="O366" s="31"/>
      <c r="P366" s="31"/>
      <c r="Q366" s="31"/>
    </row>
    <row r="367" spans="1:17" s="3" customFormat="1" ht="12">
      <c r="A367" s="18"/>
      <c r="B367" s="102" t="s">
        <v>123</v>
      </c>
      <c r="C367" s="103">
        <v>684</v>
      </c>
      <c r="D367" s="93">
        <f t="shared" si="82"/>
        <v>37.62</v>
      </c>
      <c r="E367" s="93">
        <v>7</v>
      </c>
      <c r="F367" s="101">
        <f t="shared" si="80"/>
        <v>44.62</v>
      </c>
      <c r="G367" s="101">
        <v>44.62</v>
      </c>
      <c r="H367" s="111">
        <v>42114</v>
      </c>
      <c r="I367" s="100">
        <f t="shared" si="84"/>
        <v>0</v>
      </c>
      <c r="J367" s="101"/>
      <c r="K367" s="101"/>
      <c r="L367" s="101"/>
      <c r="M367" s="117"/>
      <c r="N367" s="90">
        <f t="shared" si="83"/>
        <v>0</v>
      </c>
      <c r="O367" s="31"/>
      <c r="P367" s="31"/>
      <c r="Q367" s="31"/>
    </row>
    <row r="368" spans="1:17" s="3" customFormat="1" ht="12">
      <c r="A368" s="219"/>
      <c r="B368" s="32" t="s">
        <v>831</v>
      </c>
      <c r="C368" s="76">
        <v>620</v>
      </c>
      <c r="D368" s="93">
        <f t="shared" si="82"/>
        <v>34.1</v>
      </c>
      <c r="E368" s="93">
        <v>7</v>
      </c>
      <c r="F368" s="78">
        <f t="shared" si="80"/>
        <v>41.1</v>
      </c>
      <c r="G368" s="78">
        <v>41</v>
      </c>
      <c r="H368" s="79">
        <v>42129</v>
      </c>
      <c r="I368" s="127">
        <f t="shared" si="84"/>
        <v>0.10000000000000142</v>
      </c>
      <c r="J368" s="78"/>
      <c r="K368" s="55">
        <v>0.98</v>
      </c>
      <c r="L368" s="78"/>
      <c r="M368" s="121"/>
      <c r="N368" s="136">
        <f t="shared" si="83"/>
        <v>1.0800000000000014</v>
      </c>
      <c r="O368" s="31"/>
      <c r="P368" s="31"/>
      <c r="Q368" s="31"/>
    </row>
    <row r="369" spans="1:17" s="3" customFormat="1" ht="12">
      <c r="A369" s="18"/>
      <c r="B369" s="91" t="s">
        <v>644</v>
      </c>
      <c r="C369" s="92">
        <v>690</v>
      </c>
      <c r="D369" s="93">
        <f t="shared" si="82"/>
        <v>37.95</v>
      </c>
      <c r="E369" s="93">
        <v>7</v>
      </c>
      <c r="F369" s="94">
        <f t="shared" si="80"/>
        <v>44.95</v>
      </c>
      <c r="G369" s="94">
        <v>44.95</v>
      </c>
      <c r="H369" s="95">
        <v>42082</v>
      </c>
      <c r="I369" s="96">
        <f t="shared" si="84"/>
        <v>0</v>
      </c>
      <c r="J369" s="94"/>
      <c r="K369" s="94"/>
      <c r="L369" s="94"/>
      <c r="M369" s="106"/>
      <c r="N369" s="90">
        <f t="shared" si="83"/>
        <v>0</v>
      </c>
      <c r="O369" s="31"/>
      <c r="P369" s="31"/>
      <c r="Q369" s="31"/>
    </row>
    <row r="370" spans="1:17" s="3" customFormat="1" ht="12">
      <c r="A370" s="219"/>
      <c r="B370" s="191" t="s">
        <v>74</v>
      </c>
      <c r="C370" s="42">
        <v>610</v>
      </c>
      <c r="D370" s="52">
        <f t="shared" si="82"/>
        <v>33.55</v>
      </c>
      <c r="E370" s="52">
        <v>7</v>
      </c>
      <c r="F370" s="35">
        <f t="shared" si="80"/>
        <v>40.55</v>
      </c>
      <c r="G370" s="35"/>
      <c r="H370" s="44"/>
      <c r="I370" s="196">
        <f t="shared" si="84"/>
        <v>40.55</v>
      </c>
      <c r="J370" s="35"/>
      <c r="K370" s="35"/>
      <c r="L370" s="35"/>
      <c r="M370" s="192"/>
      <c r="N370" s="231">
        <f t="shared" si="83"/>
        <v>40.55</v>
      </c>
      <c r="O370" s="31"/>
      <c r="P370" s="31"/>
      <c r="Q370" s="31"/>
    </row>
    <row r="371" spans="1:17" s="3" customFormat="1" ht="12">
      <c r="A371" s="18"/>
      <c r="B371" s="184" t="s">
        <v>718</v>
      </c>
      <c r="C371" s="27">
        <v>673</v>
      </c>
      <c r="D371" s="28">
        <f t="shared" si="82"/>
        <v>37.015</v>
      </c>
      <c r="E371" s="28">
        <v>7</v>
      </c>
      <c r="F371" s="29">
        <f aca="true" t="shared" si="85" ref="F371:F377">SUM(D371:E371)</f>
        <v>44.015</v>
      </c>
      <c r="G371" s="29"/>
      <c r="H371" s="30"/>
      <c r="I371" s="186">
        <f aca="true" t="shared" si="86" ref="I371:I378">SUM(F371-G371)</f>
        <v>44.015</v>
      </c>
      <c r="J371" s="29"/>
      <c r="K371" s="29"/>
      <c r="L371" s="29"/>
      <c r="M371" s="187"/>
      <c r="N371" s="229">
        <f t="shared" si="83"/>
        <v>44.015</v>
      </c>
      <c r="O371" s="31"/>
      <c r="P371" s="31"/>
      <c r="Q371" s="31"/>
    </row>
    <row r="372" spans="1:17" s="3" customFormat="1" ht="12">
      <c r="A372" s="219"/>
      <c r="B372" s="75" t="s">
        <v>830</v>
      </c>
      <c r="C372" s="76">
        <v>600</v>
      </c>
      <c r="D372" s="77">
        <f t="shared" si="82"/>
        <v>33</v>
      </c>
      <c r="E372" s="77">
        <v>7</v>
      </c>
      <c r="F372" s="78">
        <f t="shared" si="85"/>
        <v>40</v>
      </c>
      <c r="G372" s="78">
        <v>38.65</v>
      </c>
      <c r="H372" s="79">
        <v>42122</v>
      </c>
      <c r="I372" s="80">
        <f t="shared" si="86"/>
        <v>1.3500000000000014</v>
      </c>
      <c r="J372" s="78"/>
      <c r="K372" s="78">
        <v>-1.35</v>
      </c>
      <c r="L372" s="78"/>
      <c r="M372" s="105"/>
      <c r="N372" s="105">
        <f>SUM(I372:M373)</f>
        <v>0</v>
      </c>
      <c r="O372" s="31"/>
      <c r="P372" s="31"/>
      <c r="Q372" s="31"/>
    </row>
    <row r="373" spans="1:17" s="3" customFormat="1" ht="12">
      <c r="A373" s="219"/>
      <c r="B373" s="82" t="s">
        <v>830</v>
      </c>
      <c r="C373" s="83"/>
      <c r="D373" s="84"/>
      <c r="E373" s="84"/>
      <c r="F373" s="85"/>
      <c r="G373" s="85"/>
      <c r="H373" s="86" t="s">
        <v>66</v>
      </c>
      <c r="I373" s="87">
        <v>-1.35</v>
      </c>
      <c r="J373" s="85"/>
      <c r="K373" s="85">
        <v>1.35</v>
      </c>
      <c r="L373" s="85"/>
      <c r="M373" s="113"/>
      <c r="N373" s="113"/>
      <c r="O373" s="31"/>
      <c r="P373" s="31"/>
      <c r="Q373" s="31"/>
    </row>
    <row r="374" spans="1:17" s="3" customFormat="1" ht="12">
      <c r="A374" s="18"/>
      <c r="B374" s="188" t="s">
        <v>124</v>
      </c>
      <c r="C374" s="37">
        <v>635</v>
      </c>
      <c r="D374" s="38">
        <f t="shared" si="82"/>
        <v>34.925</v>
      </c>
      <c r="E374" s="38">
        <v>7</v>
      </c>
      <c r="F374" s="39">
        <f t="shared" si="85"/>
        <v>41.925</v>
      </c>
      <c r="G374" s="39"/>
      <c r="H374" s="48"/>
      <c r="I374" s="189">
        <f t="shared" si="86"/>
        <v>41.925</v>
      </c>
      <c r="J374" s="39"/>
      <c r="K374" s="39"/>
      <c r="L374" s="39"/>
      <c r="M374" s="190"/>
      <c r="N374" s="230">
        <f t="shared" si="83"/>
        <v>41.925</v>
      </c>
      <c r="O374" s="31"/>
      <c r="P374" s="31"/>
      <c r="Q374" s="31"/>
    </row>
    <row r="375" spans="1:17" s="3" customFormat="1" ht="12">
      <c r="A375" s="219"/>
      <c r="B375" s="65" t="s">
        <v>290</v>
      </c>
      <c r="C375" s="51">
        <v>730</v>
      </c>
      <c r="D375" s="52">
        <f t="shared" si="82"/>
        <v>40.15</v>
      </c>
      <c r="E375" s="52">
        <v>7</v>
      </c>
      <c r="F375" s="50">
        <f t="shared" si="85"/>
        <v>47.15</v>
      </c>
      <c r="G375" s="50"/>
      <c r="H375" s="53"/>
      <c r="I375" s="193">
        <f t="shared" si="86"/>
        <v>47.15</v>
      </c>
      <c r="J375" s="50"/>
      <c r="K375" s="49">
        <v>-1.53</v>
      </c>
      <c r="L375" s="50"/>
      <c r="M375" s="194"/>
      <c r="N375" s="231">
        <f t="shared" si="83"/>
        <v>45.62</v>
      </c>
      <c r="O375" s="31"/>
      <c r="P375" s="31"/>
      <c r="Q375" s="31"/>
    </row>
    <row r="376" spans="1:17" s="3" customFormat="1" ht="12">
      <c r="A376" s="18"/>
      <c r="B376" s="57" t="s">
        <v>119</v>
      </c>
      <c r="C376" s="27">
        <v>780</v>
      </c>
      <c r="D376" s="52">
        <f t="shared" si="82"/>
        <v>42.9</v>
      </c>
      <c r="E376" s="52">
        <v>7</v>
      </c>
      <c r="F376" s="29">
        <f t="shared" si="85"/>
        <v>49.9</v>
      </c>
      <c r="G376" s="29"/>
      <c r="H376" s="30"/>
      <c r="I376" s="186">
        <f t="shared" si="86"/>
        <v>49.9</v>
      </c>
      <c r="J376" s="29"/>
      <c r="K376" s="58">
        <v>-0.98</v>
      </c>
      <c r="L376" s="29"/>
      <c r="M376" s="187"/>
      <c r="N376" s="231">
        <f t="shared" si="83"/>
        <v>48.92</v>
      </c>
      <c r="O376" s="31"/>
      <c r="P376" s="31"/>
      <c r="Q376" s="31"/>
    </row>
    <row r="377" spans="1:17" s="3" customFormat="1" ht="12">
      <c r="A377" s="219"/>
      <c r="B377" s="65" t="s">
        <v>426</v>
      </c>
      <c r="C377" s="233">
        <v>1160</v>
      </c>
      <c r="D377" s="52">
        <f t="shared" si="82"/>
        <v>63.8</v>
      </c>
      <c r="E377" s="52">
        <v>7</v>
      </c>
      <c r="F377" s="50">
        <f t="shared" si="85"/>
        <v>70.8</v>
      </c>
      <c r="G377" s="50"/>
      <c r="H377" s="53"/>
      <c r="I377" s="193">
        <f t="shared" si="86"/>
        <v>70.8</v>
      </c>
      <c r="J377" s="50"/>
      <c r="K377" s="49">
        <v>-3.94</v>
      </c>
      <c r="L377" s="50"/>
      <c r="M377" s="194"/>
      <c r="N377" s="231">
        <f t="shared" si="83"/>
        <v>66.86</v>
      </c>
      <c r="O377" s="31"/>
      <c r="P377" s="31"/>
      <c r="Q377" s="31"/>
    </row>
    <row r="378" spans="1:17" s="3" customFormat="1" ht="12">
      <c r="A378" s="18"/>
      <c r="B378" s="184" t="s">
        <v>384</v>
      </c>
      <c r="C378" s="27">
        <v>550</v>
      </c>
      <c r="D378" s="28">
        <f>(SUM(C378:C379))*0.055</f>
        <v>69.85</v>
      </c>
      <c r="E378" s="28">
        <v>7</v>
      </c>
      <c r="F378" s="29">
        <f>SUM(D378:E379)</f>
        <v>76.85</v>
      </c>
      <c r="G378" s="29"/>
      <c r="H378" s="34"/>
      <c r="I378" s="29">
        <f t="shared" si="86"/>
        <v>76.85</v>
      </c>
      <c r="J378" s="29"/>
      <c r="K378" s="29"/>
      <c r="L378" s="29"/>
      <c r="M378" s="29"/>
      <c r="N378" s="229">
        <f>SUM(F378+J378+K378+L378+M378-G378-G379+J379+K379+L379+M379)</f>
        <v>76.85</v>
      </c>
      <c r="O378" s="31"/>
      <c r="P378" s="31"/>
      <c r="Q378" s="31"/>
    </row>
    <row r="379" spans="1:17" s="3" customFormat="1" ht="12">
      <c r="A379" s="18"/>
      <c r="B379" s="191" t="s">
        <v>385</v>
      </c>
      <c r="C379" s="42">
        <v>720</v>
      </c>
      <c r="D379" s="43"/>
      <c r="E379" s="43"/>
      <c r="F379" s="35"/>
      <c r="G379" s="35"/>
      <c r="H379" s="63"/>
      <c r="I379" s="35"/>
      <c r="J379" s="35"/>
      <c r="K379" s="35"/>
      <c r="L379" s="35"/>
      <c r="M379" s="35"/>
      <c r="N379" s="228"/>
      <c r="O379" s="31"/>
      <c r="P379" s="31"/>
      <c r="Q379" s="31"/>
    </row>
    <row r="380" spans="1:17" s="3" customFormat="1" ht="12">
      <c r="A380" s="219"/>
      <c r="B380" s="54" t="s">
        <v>793</v>
      </c>
      <c r="C380" s="51">
        <v>1120</v>
      </c>
      <c r="D380" s="52">
        <f>SUM(C380*0.055)</f>
        <v>61.6</v>
      </c>
      <c r="E380" s="52">
        <v>7</v>
      </c>
      <c r="F380" s="50">
        <f>SUM(D380:E380)</f>
        <v>68.6</v>
      </c>
      <c r="G380" s="50"/>
      <c r="H380" s="53"/>
      <c r="I380" s="193">
        <f>SUM(F380-G380)</f>
        <v>68.6</v>
      </c>
      <c r="J380" s="50"/>
      <c r="K380" s="50"/>
      <c r="L380" s="33">
        <v>1.4</v>
      </c>
      <c r="M380" s="199"/>
      <c r="N380" s="231">
        <f>SUM(I380:M380)</f>
        <v>70</v>
      </c>
      <c r="O380" s="31"/>
      <c r="P380" s="31"/>
      <c r="Q380" s="31"/>
    </row>
    <row r="381" spans="1:17" s="3" customFormat="1" ht="12">
      <c r="A381" s="18"/>
      <c r="B381" s="198" t="s">
        <v>324</v>
      </c>
      <c r="C381" s="51">
        <v>620</v>
      </c>
      <c r="D381" s="52">
        <f>SUM(C381*0.055)</f>
        <v>34.1</v>
      </c>
      <c r="E381" s="52">
        <v>7</v>
      </c>
      <c r="F381" s="50">
        <f>SUM(D381:E381)</f>
        <v>41.1</v>
      </c>
      <c r="G381" s="50"/>
      <c r="H381" s="53"/>
      <c r="I381" s="193">
        <f>SUM(F381-G381)</f>
        <v>41.1</v>
      </c>
      <c r="J381" s="50"/>
      <c r="K381" s="50"/>
      <c r="L381" s="50"/>
      <c r="M381" s="194"/>
      <c r="N381" s="231">
        <f>SUM(I381:M381)</f>
        <v>41.1</v>
      </c>
      <c r="O381" s="31"/>
      <c r="P381" s="31"/>
      <c r="Q381" s="31"/>
    </row>
    <row r="382" spans="1:17" s="3" customFormat="1" ht="12">
      <c r="A382" s="219"/>
      <c r="B382" s="41" t="s">
        <v>794</v>
      </c>
      <c r="C382" s="42">
        <v>700</v>
      </c>
      <c r="D382" s="52">
        <f>SUM(C382*0.055)</f>
        <v>38.5</v>
      </c>
      <c r="E382" s="52">
        <v>7</v>
      </c>
      <c r="F382" s="35">
        <f>SUM(D382:E382)</f>
        <v>45.5</v>
      </c>
      <c r="G382" s="35"/>
      <c r="H382" s="44"/>
      <c r="I382" s="196">
        <f>SUM(F382-G382)</f>
        <v>45.5</v>
      </c>
      <c r="J382" s="35"/>
      <c r="K382" s="35"/>
      <c r="L382" s="45">
        <v>0.77</v>
      </c>
      <c r="M382" s="192"/>
      <c r="N382" s="231">
        <f>SUM(I382:M382)</f>
        <v>46.27</v>
      </c>
      <c r="O382" s="31"/>
      <c r="P382" s="31"/>
      <c r="Q382" s="31"/>
    </row>
    <row r="383" spans="1:17" s="3" customFormat="1" ht="12">
      <c r="A383" s="18"/>
      <c r="B383" s="32" t="s">
        <v>586</v>
      </c>
      <c r="C383" s="27">
        <v>620</v>
      </c>
      <c r="D383" s="28">
        <f>(SUM(C383:C384))*0.055</f>
        <v>68.2</v>
      </c>
      <c r="E383" s="28">
        <v>7</v>
      </c>
      <c r="F383" s="29">
        <f>SUM(D383:E384)</f>
        <v>75.2</v>
      </c>
      <c r="G383" s="29"/>
      <c r="H383" s="34"/>
      <c r="I383" s="29">
        <f>SUM(F383-G383)</f>
        <v>75.2</v>
      </c>
      <c r="J383" s="29"/>
      <c r="K383" s="29"/>
      <c r="L383" s="55">
        <v>4.29</v>
      </c>
      <c r="M383" s="29"/>
      <c r="N383" s="229">
        <f>SUM(F383+J383+K383+L383+M383-G383-G384+J384+K384+L384+M384)</f>
        <v>79.49000000000001</v>
      </c>
      <c r="O383" s="31"/>
      <c r="P383" s="31"/>
      <c r="Q383" s="31"/>
    </row>
    <row r="384" spans="1:17" s="3" customFormat="1" ht="12">
      <c r="A384" s="18"/>
      <c r="B384" s="46" t="s">
        <v>587</v>
      </c>
      <c r="C384" s="37">
        <v>620</v>
      </c>
      <c r="D384" s="38"/>
      <c r="E384" s="38"/>
      <c r="F384" s="39"/>
      <c r="G384" s="39"/>
      <c r="H384" s="200"/>
      <c r="I384" s="39"/>
      <c r="J384" s="39"/>
      <c r="K384" s="39"/>
      <c r="L384" s="47"/>
      <c r="M384" s="39"/>
      <c r="N384" s="230"/>
      <c r="O384" s="31"/>
      <c r="P384" s="31"/>
      <c r="Q384" s="31"/>
    </row>
    <row r="385" spans="1:17" s="3" customFormat="1" ht="12">
      <c r="A385" s="219"/>
      <c r="B385" s="32" t="s">
        <v>751</v>
      </c>
      <c r="C385" s="27">
        <v>660</v>
      </c>
      <c r="D385" s="28">
        <f>(SUM(C385:C386))*0.055</f>
        <v>68.31</v>
      </c>
      <c r="E385" s="28">
        <v>7</v>
      </c>
      <c r="F385" s="29">
        <f>SUM(D385:E386)</f>
        <v>75.31</v>
      </c>
      <c r="G385" s="29"/>
      <c r="H385" s="34"/>
      <c r="I385" s="29">
        <f>SUM(F385-G385)</f>
        <v>75.31</v>
      </c>
      <c r="J385" s="29"/>
      <c r="K385" s="29"/>
      <c r="L385" s="55">
        <v>0.84</v>
      </c>
      <c r="M385" s="187"/>
      <c r="N385" s="229">
        <f>SUM(F385+J385+K385+L385+M385-G385-G386+J386+K386+L386+M386)</f>
        <v>76.15</v>
      </c>
      <c r="O385" s="31"/>
      <c r="P385" s="31"/>
      <c r="Q385" s="31"/>
    </row>
    <row r="386" spans="1:17" s="3" customFormat="1" ht="12">
      <c r="A386" s="219"/>
      <c r="B386" s="46" t="s">
        <v>750</v>
      </c>
      <c r="C386" s="37">
        <v>582</v>
      </c>
      <c r="D386" s="38"/>
      <c r="E386" s="38"/>
      <c r="F386" s="39"/>
      <c r="G386" s="39"/>
      <c r="H386" s="200"/>
      <c r="I386" s="39"/>
      <c r="J386" s="39"/>
      <c r="K386" s="39"/>
      <c r="L386" s="47"/>
      <c r="M386" s="190"/>
      <c r="N386" s="190"/>
      <c r="O386" s="31"/>
      <c r="P386" s="31"/>
      <c r="Q386" s="31"/>
    </row>
    <row r="387" spans="1:17" s="3" customFormat="1" ht="12">
      <c r="A387" s="18"/>
      <c r="B387" s="184" t="s">
        <v>727</v>
      </c>
      <c r="C387" s="27">
        <v>1200</v>
      </c>
      <c r="D387" s="52">
        <f aca="true" t="shared" si="87" ref="D387:D393">SUM(C387*0.055)</f>
        <v>66</v>
      </c>
      <c r="E387" s="52">
        <v>7</v>
      </c>
      <c r="F387" s="29">
        <f aca="true" t="shared" si="88" ref="F387:F393">SUM(D387:E387)</f>
        <v>73</v>
      </c>
      <c r="G387" s="29"/>
      <c r="H387" s="30"/>
      <c r="I387" s="186">
        <f aca="true" t="shared" si="89" ref="I387:I394">SUM(F387-G387)</f>
        <v>73</v>
      </c>
      <c r="J387" s="29"/>
      <c r="K387" s="29"/>
      <c r="L387" s="29"/>
      <c r="M387" s="205"/>
      <c r="N387" s="231">
        <f aca="true" t="shared" si="90" ref="N387:N393">SUM(I387:M387)</f>
        <v>73</v>
      </c>
      <c r="O387" s="31"/>
      <c r="P387" s="31"/>
      <c r="Q387" s="31"/>
    </row>
    <row r="388" spans="1:17" s="3" customFormat="1" ht="12">
      <c r="A388" s="219"/>
      <c r="B388" s="198" t="s">
        <v>524</v>
      </c>
      <c r="C388" s="51">
        <v>1200</v>
      </c>
      <c r="D388" s="52">
        <f t="shared" si="87"/>
        <v>66</v>
      </c>
      <c r="E388" s="52">
        <v>7</v>
      </c>
      <c r="F388" s="50">
        <f t="shared" si="88"/>
        <v>73</v>
      </c>
      <c r="G388" s="50"/>
      <c r="H388" s="53"/>
      <c r="I388" s="193">
        <f t="shared" si="89"/>
        <v>73</v>
      </c>
      <c r="J388" s="50"/>
      <c r="K388" s="50"/>
      <c r="L388" s="50"/>
      <c r="M388" s="194"/>
      <c r="N388" s="231">
        <f t="shared" si="90"/>
        <v>73</v>
      </c>
      <c r="O388" s="31"/>
      <c r="P388" s="31"/>
      <c r="Q388" s="31"/>
    </row>
    <row r="389" spans="1:17" s="3" customFormat="1" ht="12">
      <c r="A389" s="18"/>
      <c r="B389" s="112" t="s">
        <v>97</v>
      </c>
      <c r="C389" s="42">
        <v>620</v>
      </c>
      <c r="D389" s="52">
        <f t="shared" si="87"/>
        <v>34.1</v>
      </c>
      <c r="E389" s="52">
        <v>7</v>
      </c>
      <c r="F389" s="35">
        <f t="shared" si="88"/>
        <v>41.1</v>
      </c>
      <c r="G389" s="35"/>
      <c r="H389" s="44"/>
      <c r="I389" s="196">
        <f t="shared" si="89"/>
        <v>41.1</v>
      </c>
      <c r="J389" s="35"/>
      <c r="K389" s="36">
        <v>-17.84</v>
      </c>
      <c r="L389" s="35"/>
      <c r="M389" s="192"/>
      <c r="N389" s="231">
        <f t="shared" si="90"/>
        <v>23.26</v>
      </c>
      <c r="O389" s="31"/>
      <c r="P389" s="31"/>
      <c r="Q389" s="31"/>
    </row>
    <row r="390" spans="1:17" s="3" customFormat="1" ht="12">
      <c r="A390" s="219"/>
      <c r="B390" s="184" t="s">
        <v>753</v>
      </c>
      <c r="C390" s="27">
        <v>790</v>
      </c>
      <c r="D390" s="52">
        <f t="shared" si="87"/>
        <v>43.45</v>
      </c>
      <c r="E390" s="52">
        <v>7</v>
      </c>
      <c r="F390" s="29">
        <f t="shared" si="88"/>
        <v>50.45</v>
      </c>
      <c r="G390" s="29"/>
      <c r="H390" s="30"/>
      <c r="I390" s="186">
        <f t="shared" si="89"/>
        <v>50.45</v>
      </c>
      <c r="J390" s="29"/>
      <c r="K390" s="29"/>
      <c r="L390" s="29"/>
      <c r="M390" s="187"/>
      <c r="N390" s="231">
        <f t="shared" si="90"/>
        <v>50.45</v>
      </c>
      <c r="O390" s="31"/>
      <c r="P390" s="31"/>
      <c r="Q390" s="31"/>
    </row>
    <row r="391" spans="1:17" s="3" customFormat="1" ht="12">
      <c r="A391" s="18"/>
      <c r="B391" s="65" t="s">
        <v>444</v>
      </c>
      <c r="C391" s="51">
        <v>1052</v>
      </c>
      <c r="D391" s="52">
        <f t="shared" si="87"/>
        <v>57.86</v>
      </c>
      <c r="E391" s="52">
        <v>7</v>
      </c>
      <c r="F391" s="50">
        <f t="shared" si="88"/>
        <v>64.86</v>
      </c>
      <c r="G391" s="50"/>
      <c r="H391" s="53"/>
      <c r="I391" s="193">
        <f t="shared" si="89"/>
        <v>64.86</v>
      </c>
      <c r="J391" s="50"/>
      <c r="K391" s="49">
        <v>-0.71</v>
      </c>
      <c r="L391" s="50"/>
      <c r="M391" s="194"/>
      <c r="N391" s="231">
        <f t="shared" si="90"/>
        <v>64.15</v>
      </c>
      <c r="O391" s="31"/>
      <c r="P391" s="31"/>
      <c r="Q391" s="31"/>
    </row>
    <row r="392" spans="1:17" s="3" customFormat="1" ht="12">
      <c r="A392" s="219"/>
      <c r="B392" s="102" t="s">
        <v>428</v>
      </c>
      <c r="C392" s="103">
        <v>956</v>
      </c>
      <c r="D392" s="93">
        <f t="shared" si="87"/>
        <v>52.58</v>
      </c>
      <c r="E392" s="93">
        <v>7</v>
      </c>
      <c r="F392" s="101">
        <f t="shared" si="88"/>
        <v>59.58</v>
      </c>
      <c r="G392" s="101">
        <v>59.58</v>
      </c>
      <c r="H392" s="111">
        <v>42142</v>
      </c>
      <c r="I392" s="100">
        <f t="shared" si="89"/>
        <v>0</v>
      </c>
      <c r="J392" s="101"/>
      <c r="K392" s="101"/>
      <c r="L392" s="101"/>
      <c r="M392" s="117"/>
      <c r="N392" s="90">
        <f t="shared" si="90"/>
        <v>0</v>
      </c>
      <c r="O392" s="31"/>
      <c r="P392" s="31"/>
      <c r="Q392" s="31"/>
    </row>
    <row r="393" spans="1:14" ht="12">
      <c r="A393" s="18"/>
      <c r="B393" s="208" t="s">
        <v>985</v>
      </c>
      <c r="C393" s="51">
        <v>1100</v>
      </c>
      <c r="D393" s="52">
        <f t="shared" si="87"/>
        <v>60.5</v>
      </c>
      <c r="E393" s="52">
        <v>7</v>
      </c>
      <c r="F393" s="50">
        <f t="shared" si="88"/>
        <v>67.5</v>
      </c>
      <c r="G393" s="50"/>
      <c r="H393" s="53"/>
      <c r="I393" s="193">
        <f t="shared" si="89"/>
        <v>67.5</v>
      </c>
      <c r="J393" s="50"/>
      <c r="K393" s="50"/>
      <c r="L393" s="33">
        <v>0.75</v>
      </c>
      <c r="M393" s="194"/>
      <c r="N393" s="231">
        <f t="shared" si="90"/>
        <v>68.25</v>
      </c>
    </row>
    <row r="394" spans="1:17" s="3" customFormat="1" ht="12">
      <c r="A394" s="219"/>
      <c r="B394" s="191" t="s">
        <v>891</v>
      </c>
      <c r="C394" s="42">
        <v>740</v>
      </c>
      <c r="D394" s="28">
        <f>(SUM(C394:C395))*0.055</f>
        <v>40.7</v>
      </c>
      <c r="E394" s="43">
        <v>7</v>
      </c>
      <c r="F394" s="35">
        <f>SUM(D394:E395)</f>
        <v>47.7</v>
      </c>
      <c r="G394" s="35"/>
      <c r="H394" s="63"/>
      <c r="I394" s="35">
        <f t="shared" si="89"/>
        <v>47.7</v>
      </c>
      <c r="J394" s="35"/>
      <c r="K394" s="49">
        <v>-4.58</v>
      </c>
      <c r="L394" s="35"/>
      <c r="M394" s="43"/>
      <c r="N394" s="229">
        <f>SUM(F394+J394+K394+L394+M394-G394-G395+J395+K395+L395+M395)</f>
        <v>43.120000000000005</v>
      </c>
      <c r="O394" s="31"/>
      <c r="P394" s="31"/>
      <c r="Q394" s="31"/>
    </row>
    <row r="395" spans="1:17" s="3" customFormat="1" ht="12">
      <c r="A395" s="219"/>
      <c r="B395" s="191"/>
      <c r="C395" s="42"/>
      <c r="D395" s="43"/>
      <c r="E395" s="43"/>
      <c r="F395" s="35"/>
      <c r="G395" s="35"/>
      <c r="H395" s="63"/>
      <c r="I395" s="35"/>
      <c r="J395" s="35"/>
      <c r="K395" s="35"/>
      <c r="L395" s="35"/>
      <c r="M395" s="35"/>
      <c r="N395" s="228"/>
      <c r="O395" s="31"/>
      <c r="P395" s="31"/>
      <c r="Q395" s="31"/>
    </row>
    <row r="396" spans="1:17" s="3" customFormat="1" ht="12">
      <c r="A396" s="18"/>
      <c r="B396" s="198" t="s">
        <v>92</v>
      </c>
      <c r="C396" s="51">
        <v>610</v>
      </c>
      <c r="D396" s="52">
        <f aca="true" t="shared" si="91" ref="D396:D402">SUM(C396*0.055)</f>
        <v>33.55</v>
      </c>
      <c r="E396" s="52">
        <v>7</v>
      </c>
      <c r="F396" s="50">
        <f aca="true" t="shared" si="92" ref="F396:F402">SUM(D396:E396)</f>
        <v>40.55</v>
      </c>
      <c r="G396" s="50"/>
      <c r="H396" s="53"/>
      <c r="I396" s="193">
        <f aca="true" t="shared" si="93" ref="I396:I402">SUM(F396-G396)</f>
        <v>40.55</v>
      </c>
      <c r="J396" s="50"/>
      <c r="K396" s="50"/>
      <c r="L396" s="50"/>
      <c r="M396" s="194"/>
      <c r="N396" s="231">
        <f aca="true" t="shared" si="94" ref="N396:N402">SUM(I396:M396)</f>
        <v>40.55</v>
      </c>
      <c r="O396" s="31"/>
      <c r="P396" s="31"/>
      <c r="Q396" s="31"/>
    </row>
    <row r="397" spans="1:17" s="3" customFormat="1" ht="12">
      <c r="A397" s="219"/>
      <c r="B397" s="188" t="s">
        <v>313</v>
      </c>
      <c r="C397" s="37">
        <v>600</v>
      </c>
      <c r="D397" s="52">
        <f t="shared" si="91"/>
        <v>33</v>
      </c>
      <c r="E397" s="52">
        <v>7</v>
      </c>
      <c r="F397" s="39">
        <f t="shared" si="92"/>
        <v>40</v>
      </c>
      <c r="G397" s="39"/>
      <c r="H397" s="200"/>
      <c r="I397" s="189">
        <f t="shared" si="93"/>
        <v>40</v>
      </c>
      <c r="J397" s="39"/>
      <c r="K397" s="39"/>
      <c r="L397" s="39"/>
      <c r="M397" s="190"/>
      <c r="N397" s="231">
        <f t="shared" si="94"/>
        <v>40</v>
      </c>
      <c r="O397" s="31"/>
      <c r="P397" s="31"/>
      <c r="Q397" s="31"/>
    </row>
    <row r="398" spans="1:17" s="3" customFormat="1" ht="12">
      <c r="A398" s="18"/>
      <c r="B398" s="75" t="s">
        <v>106</v>
      </c>
      <c r="C398" s="76">
        <v>1087</v>
      </c>
      <c r="D398" s="77">
        <f t="shared" si="91"/>
        <v>59.785000000000004</v>
      </c>
      <c r="E398" s="77">
        <v>7</v>
      </c>
      <c r="F398" s="78">
        <f t="shared" si="92"/>
        <v>66.785</v>
      </c>
      <c r="G398" s="78">
        <v>66.79</v>
      </c>
      <c r="H398" s="89">
        <v>42154</v>
      </c>
      <c r="I398" s="78">
        <v>0</v>
      </c>
      <c r="J398" s="78"/>
      <c r="K398" s="78"/>
      <c r="L398" s="78"/>
      <c r="M398" s="105"/>
      <c r="N398" s="81">
        <f t="shared" si="94"/>
        <v>0</v>
      </c>
      <c r="O398" s="31"/>
      <c r="P398" s="31"/>
      <c r="Q398" s="31"/>
    </row>
    <row r="399" spans="1:17" s="3" customFormat="1" ht="12">
      <c r="A399" s="219"/>
      <c r="B399" s="184" t="s">
        <v>482</v>
      </c>
      <c r="C399" s="27">
        <v>800</v>
      </c>
      <c r="D399" s="28">
        <f t="shared" si="91"/>
        <v>44</v>
      </c>
      <c r="E399" s="28">
        <v>7</v>
      </c>
      <c r="F399" s="29">
        <f t="shared" si="92"/>
        <v>51</v>
      </c>
      <c r="G399" s="29"/>
      <c r="H399" s="30"/>
      <c r="I399" s="186">
        <f t="shared" si="93"/>
        <v>51</v>
      </c>
      <c r="J399" s="29"/>
      <c r="K399" s="78">
        <v>49.23</v>
      </c>
      <c r="L399" s="78">
        <v>4.63</v>
      </c>
      <c r="M399" s="187"/>
      <c r="N399" s="187">
        <f>SUM(I399:M400)</f>
        <v>50.999999999999986</v>
      </c>
      <c r="O399" s="31"/>
      <c r="P399" s="31"/>
      <c r="Q399" s="31"/>
    </row>
    <row r="400" spans="1:17" s="3" customFormat="1" ht="12">
      <c r="A400" s="219"/>
      <c r="B400" s="188" t="s">
        <v>482</v>
      </c>
      <c r="C400" s="37"/>
      <c r="D400" s="38"/>
      <c r="E400" s="38"/>
      <c r="F400" s="39"/>
      <c r="G400" s="39"/>
      <c r="H400" s="86">
        <v>42062</v>
      </c>
      <c r="I400" s="189"/>
      <c r="J400" s="39"/>
      <c r="K400" s="85">
        <v>-49.23</v>
      </c>
      <c r="L400" s="85">
        <v>-4.63</v>
      </c>
      <c r="M400" s="190"/>
      <c r="N400" s="190"/>
      <c r="O400" s="31"/>
      <c r="P400" s="31"/>
      <c r="Q400" s="31"/>
    </row>
    <row r="401" spans="1:17" s="3" customFormat="1" ht="12">
      <c r="A401" s="18"/>
      <c r="B401" s="191" t="s">
        <v>548</v>
      </c>
      <c r="C401" s="42">
        <v>626</v>
      </c>
      <c r="D401" s="38">
        <f t="shared" si="91"/>
        <v>34.43</v>
      </c>
      <c r="E401" s="38">
        <v>7</v>
      </c>
      <c r="F401" s="35">
        <f t="shared" si="92"/>
        <v>41.43</v>
      </c>
      <c r="G401" s="35"/>
      <c r="H401" s="44"/>
      <c r="I401" s="196">
        <f t="shared" si="93"/>
        <v>41.43</v>
      </c>
      <c r="J401" s="35"/>
      <c r="K401" s="35"/>
      <c r="L401" s="35"/>
      <c r="M401" s="192"/>
      <c r="N401" s="230">
        <f t="shared" si="94"/>
        <v>41.43</v>
      </c>
      <c r="O401" s="31"/>
      <c r="P401" s="31"/>
      <c r="Q401" s="31"/>
    </row>
    <row r="402" spans="1:17" s="3" customFormat="1" ht="12">
      <c r="A402" s="219"/>
      <c r="B402" s="54" t="s">
        <v>888</v>
      </c>
      <c r="C402" s="51">
        <v>671</v>
      </c>
      <c r="D402" s="52">
        <f t="shared" si="91"/>
        <v>36.905</v>
      </c>
      <c r="E402" s="52">
        <v>7</v>
      </c>
      <c r="F402" s="50">
        <f t="shared" si="92"/>
        <v>43.905</v>
      </c>
      <c r="G402" s="50"/>
      <c r="H402" s="53"/>
      <c r="I402" s="193">
        <f t="shared" si="93"/>
        <v>43.905</v>
      </c>
      <c r="J402" s="50"/>
      <c r="K402" s="50"/>
      <c r="L402" s="33">
        <v>0.49</v>
      </c>
      <c r="M402" s="194"/>
      <c r="N402" s="231">
        <f t="shared" si="94"/>
        <v>44.395</v>
      </c>
      <c r="O402" s="31"/>
      <c r="P402" s="31"/>
      <c r="Q402" s="31"/>
    </row>
    <row r="403" spans="1:17" s="3" customFormat="1" ht="12">
      <c r="A403" s="18"/>
      <c r="B403" s="102" t="s">
        <v>711</v>
      </c>
      <c r="C403" s="103">
        <v>676</v>
      </c>
      <c r="D403" s="77">
        <f>(SUM(C403:C404))*0.055</f>
        <v>42.295</v>
      </c>
      <c r="E403" s="97">
        <v>7</v>
      </c>
      <c r="F403" s="101">
        <f>SUM(D403:E404)</f>
        <v>49.295</v>
      </c>
      <c r="G403" s="101">
        <v>49.3</v>
      </c>
      <c r="H403" s="111">
        <v>42091</v>
      </c>
      <c r="I403" s="101">
        <v>0</v>
      </c>
      <c r="J403" s="101"/>
      <c r="K403" s="101"/>
      <c r="L403" s="101"/>
      <c r="M403" s="101"/>
      <c r="N403" s="81">
        <v>0</v>
      </c>
      <c r="O403" s="31"/>
      <c r="P403" s="31"/>
      <c r="Q403" s="31"/>
    </row>
    <row r="404" spans="1:17" s="3" customFormat="1" ht="12">
      <c r="A404" s="18"/>
      <c r="B404" s="82" t="s">
        <v>711</v>
      </c>
      <c r="C404" s="83">
        <v>93</v>
      </c>
      <c r="D404" s="84"/>
      <c r="E404" s="84"/>
      <c r="F404" s="85"/>
      <c r="G404" s="85"/>
      <c r="H404" s="236"/>
      <c r="I404" s="85"/>
      <c r="J404" s="85"/>
      <c r="K404" s="85"/>
      <c r="L404" s="85"/>
      <c r="M404" s="85"/>
      <c r="N404" s="88"/>
      <c r="O404" s="31"/>
      <c r="P404" s="31"/>
      <c r="Q404" s="31"/>
    </row>
    <row r="405" spans="1:17" s="3" customFormat="1" ht="12">
      <c r="A405" s="219"/>
      <c r="B405" s="32" t="s">
        <v>777</v>
      </c>
      <c r="C405" s="27">
        <v>740</v>
      </c>
      <c r="D405" s="52">
        <f aca="true" t="shared" si="95" ref="D405:D437">SUM(C405*0.055)</f>
        <v>40.7</v>
      </c>
      <c r="E405" s="52">
        <v>7</v>
      </c>
      <c r="F405" s="29">
        <f>SUM(D405:E405)</f>
        <v>47.7</v>
      </c>
      <c r="G405" s="29"/>
      <c r="H405" s="30"/>
      <c r="I405" s="186">
        <f>SUM(F405-G405)</f>
        <v>47.7</v>
      </c>
      <c r="J405" s="29"/>
      <c r="K405" s="29"/>
      <c r="L405" s="55">
        <v>0.23</v>
      </c>
      <c r="M405" s="187"/>
      <c r="N405" s="231">
        <f aca="true" t="shared" si="96" ref="N405:N412">SUM(I405:M405)</f>
        <v>47.93</v>
      </c>
      <c r="O405" s="31"/>
      <c r="P405" s="31"/>
      <c r="Q405" s="31"/>
    </row>
    <row r="406" spans="1:17" s="3" customFormat="1" ht="12">
      <c r="A406" s="18"/>
      <c r="B406" s="65" t="s">
        <v>508</v>
      </c>
      <c r="C406" s="51">
        <v>740</v>
      </c>
      <c r="D406" s="52">
        <f t="shared" si="95"/>
        <v>40.7</v>
      </c>
      <c r="E406" s="52">
        <v>7</v>
      </c>
      <c r="F406" s="50">
        <f>SUM(D406:E406)</f>
        <v>47.7</v>
      </c>
      <c r="G406" s="50"/>
      <c r="H406" s="53"/>
      <c r="I406" s="193">
        <f>SUM(F406-G406)</f>
        <v>47.7</v>
      </c>
      <c r="J406" s="50"/>
      <c r="K406" s="49">
        <v>-0.13</v>
      </c>
      <c r="L406" s="50"/>
      <c r="M406" s="194"/>
      <c r="N406" s="231">
        <f t="shared" si="96"/>
        <v>47.57</v>
      </c>
      <c r="O406" s="31"/>
      <c r="P406" s="31"/>
      <c r="Q406" s="31"/>
    </row>
    <row r="407" spans="1:17" s="3" customFormat="1" ht="12">
      <c r="A407" s="219"/>
      <c r="B407" s="102" t="s">
        <v>569</v>
      </c>
      <c r="C407" s="103">
        <v>1200</v>
      </c>
      <c r="D407" s="93">
        <f t="shared" si="95"/>
        <v>66</v>
      </c>
      <c r="E407" s="93">
        <v>7</v>
      </c>
      <c r="F407" s="101">
        <f>SUM(D407:E407)</f>
        <v>73</v>
      </c>
      <c r="G407" s="101">
        <v>73</v>
      </c>
      <c r="H407" s="104">
        <v>42142</v>
      </c>
      <c r="I407" s="100">
        <f>SUM(F407-G407)</f>
        <v>0</v>
      </c>
      <c r="J407" s="101"/>
      <c r="K407" s="101"/>
      <c r="L407" s="101"/>
      <c r="M407" s="117"/>
      <c r="N407" s="90">
        <f t="shared" si="96"/>
        <v>0</v>
      </c>
      <c r="O407" s="31"/>
      <c r="P407" s="31"/>
      <c r="Q407" s="31"/>
    </row>
    <row r="408" spans="1:17" s="3" customFormat="1" ht="12">
      <c r="A408" s="18"/>
      <c r="B408" s="32" t="s">
        <v>917</v>
      </c>
      <c r="C408" s="27">
        <v>600</v>
      </c>
      <c r="D408" s="28">
        <f t="shared" si="95"/>
        <v>33</v>
      </c>
      <c r="E408" s="28">
        <v>7</v>
      </c>
      <c r="F408" s="29">
        <f aca="true" t="shared" si="97" ref="F408:F422">SUM(D408:E408)</f>
        <v>40</v>
      </c>
      <c r="G408" s="29"/>
      <c r="H408" s="30"/>
      <c r="I408" s="186">
        <f aca="true" t="shared" si="98" ref="I408:I422">SUM(F408-G408)</f>
        <v>40</v>
      </c>
      <c r="J408" s="29"/>
      <c r="K408" s="55">
        <v>36.49</v>
      </c>
      <c r="L408" s="55">
        <v>1.97</v>
      </c>
      <c r="M408" s="187"/>
      <c r="N408" s="229">
        <f t="shared" si="96"/>
        <v>78.46000000000001</v>
      </c>
      <c r="O408" s="31"/>
      <c r="P408" s="31"/>
      <c r="Q408" s="31"/>
    </row>
    <row r="409" spans="1:17" s="3" customFormat="1" ht="12">
      <c r="A409" s="219"/>
      <c r="B409" s="75" t="s">
        <v>367</v>
      </c>
      <c r="C409" s="76">
        <v>700</v>
      </c>
      <c r="D409" s="77">
        <f t="shared" si="95"/>
        <v>38.5</v>
      </c>
      <c r="E409" s="77">
        <v>7</v>
      </c>
      <c r="F409" s="78">
        <f t="shared" si="97"/>
        <v>45.5</v>
      </c>
      <c r="G409" s="78">
        <v>45.5</v>
      </c>
      <c r="H409" s="79">
        <v>42114</v>
      </c>
      <c r="I409" s="80">
        <f t="shared" si="98"/>
        <v>0</v>
      </c>
      <c r="J409" s="78"/>
      <c r="K409" s="78">
        <v>1.18</v>
      </c>
      <c r="L409" s="78"/>
      <c r="M409" s="105"/>
      <c r="N409" s="105">
        <f>SUM(I409:M410)</f>
        <v>0</v>
      </c>
      <c r="O409" s="31"/>
      <c r="P409" s="31"/>
      <c r="Q409" s="31"/>
    </row>
    <row r="410" spans="1:17" s="3" customFormat="1" ht="12">
      <c r="A410" s="219"/>
      <c r="B410" s="82" t="s">
        <v>367</v>
      </c>
      <c r="C410" s="83"/>
      <c r="D410" s="84"/>
      <c r="E410" s="84"/>
      <c r="F410" s="85"/>
      <c r="G410" s="85"/>
      <c r="H410" s="86" t="s">
        <v>989</v>
      </c>
      <c r="I410" s="87"/>
      <c r="J410" s="85"/>
      <c r="K410" s="85">
        <v>-1.18</v>
      </c>
      <c r="L410" s="85"/>
      <c r="M410" s="113"/>
      <c r="N410" s="113"/>
      <c r="O410" s="31"/>
      <c r="P410" s="31"/>
      <c r="Q410" s="31"/>
    </row>
    <row r="411" spans="1:17" s="3" customFormat="1" ht="12">
      <c r="A411" s="18"/>
      <c r="B411" s="112" t="s">
        <v>151</v>
      </c>
      <c r="C411" s="103">
        <v>780</v>
      </c>
      <c r="D411" s="84">
        <f t="shared" si="95"/>
        <v>42.9</v>
      </c>
      <c r="E411" s="84">
        <v>7</v>
      </c>
      <c r="F411" s="101">
        <f t="shared" si="97"/>
        <v>49.9</v>
      </c>
      <c r="G411" s="101">
        <v>50</v>
      </c>
      <c r="H411" s="111">
        <v>42107</v>
      </c>
      <c r="I411" s="118">
        <f t="shared" si="98"/>
        <v>-0.10000000000000142</v>
      </c>
      <c r="J411" s="101"/>
      <c r="K411" s="101"/>
      <c r="L411" s="101"/>
      <c r="M411" s="117"/>
      <c r="N411" s="61">
        <f t="shared" si="96"/>
        <v>-0.10000000000000142</v>
      </c>
      <c r="O411" s="31"/>
      <c r="P411" s="31"/>
      <c r="Q411" s="31"/>
    </row>
    <row r="412" spans="1:17" s="3" customFormat="1" ht="12">
      <c r="A412" s="219"/>
      <c r="B412" s="32" t="s">
        <v>133</v>
      </c>
      <c r="C412" s="27">
        <v>734</v>
      </c>
      <c r="D412" s="28">
        <f t="shared" si="95"/>
        <v>40.37</v>
      </c>
      <c r="E412" s="28">
        <v>7</v>
      </c>
      <c r="F412" s="29">
        <f t="shared" si="97"/>
        <v>47.37</v>
      </c>
      <c r="G412" s="29"/>
      <c r="H412" s="30"/>
      <c r="I412" s="193">
        <f t="shared" si="98"/>
        <v>47.37</v>
      </c>
      <c r="J412" s="50"/>
      <c r="K412" s="33">
        <v>6.95</v>
      </c>
      <c r="L412" s="50"/>
      <c r="M412" s="194"/>
      <c r="N412" s="231">
        <f t="shared" si="96"/>
        <v>54.32</v>
      </c>
      <c r="O412" s="31"/>
      <c r="P412" s="31"/>
      <c r="Q412" s="31"/>
    </row>
    <row r="413" spans="1:17" s="3" customFormat="1" ht="12">
      <c r="A413" s="18"/>
      <c r="B413" s="184" t="s">
        <v>523</v>
      </c>
      <c r="C413" s="27">
        <v>850</v>
      </c>
      <c r="D413" s="28">
        <f t="shared" si="95"/>
        <v>46.75</v>
      </c>
      <c r="E413" s="28">
        <v>7</v>
      </c>
      <c r="F413" s="29">
        <f t="shared" si="97"/>
        <v>53.75</v>
      </c>
      <c r="G413" s="29"/>
      <c r="H413" s="34"/>
      <c r="I413" s="35">
        <f t="shared" si="98"/>
        <v>53.75</v>
      </c>
      <c r="J413" s="35"/>
      <c r="K413" s="101">
        <v>48.8</v>
      </c>
      <c r="L413" s="101">
        <v>5.27</v>
      </c>
      <c r="M413" s="192"/>
      <c r="N413" s="192">
        <f>SUM(I413:M414)</f>
        <v>53.75</v>
      </c>
      <c r="O413" s="31"/>
      <c r="P413" s="31"/>
      <c r="Q413" s="31"/>
    </row>
    <row r="414" spans="1:17" s="3" customFormat="1" ht="12">
      <c r="A414" s="18"/>
      <c r="B414" s="188" t="s">
        <v>523</v>
      </c>
      <c r="C414" s="37"/>
      <c r="D414" s="38"/>
      <c r="E414" s="38"/>
      <c r="F414" s="39"/>
      <c r="G414" s="39"/>
      <c r="H414" s="98">
        <v>42060</v>
      </c>
      <c r="I414" s="35"/>
      <c r="J414" s="35"/>
      <c r="K414" s="101">
        <v>-48.8</v>
      </c>
      <c r="L414" s="101">
        <v>-5.27</v>
      </c>
      <c r="M414" s="192"/>
      <c r="N414" s="192"/>
      <c r="O414" s="31"/>
      <c r="P414" s="31"/>
      <c r="Q414" s="31"/>
    </row>
    <row r="415" spans="1:17" s="3" customFormat="1" ht="12">
      <c r="A415" s="219"/>
      <c r="B415" s="60" t="s">
        <v>153</v>
      </c>
      <c r="C415" s="37">
        <v>653</v>
      </c>
      <c r="D415" s="38">
        <f t="shared" si="95"/>
        <v>35.915</v>
      </c>
      <c r="E415" s="38">
        <v>7</v>
      </c>
      <c r="F415" s="39">
        <f t="shared" si="97"/>
        <v>42.915</v>
      </c>
      <c r="G415" s="39"/>
      <c r="H415" s="48"/>
      <c r="I415" s="193">
        <f t="shared" si="98"/>
        <v>42.915</v>
      </c>
      <c r="J415" s="50"/>
      <c r="K415" s="49">
        <v>-0.2</v>
      </c>
      <c r="L415" s="50"/>
      <c r="M415" s="194"/>
      <c r="N415" s="231">
        <f>SUM(I415:M415)</f>
        <v>42.714999999999996</v>
      </c>
      <c r="O415" s="31"/>
      <c r="P415" s="31"/>
      <c r="Q415" s="31"/>
    </row>
    <row r="416" spans="1:17" s="3" customFormat="1" ht="12">
      <c r="A416" s="18"/>
      <c r="B416" s="82" t="s">
        <v>516</v>
      </c>
      <c r="C416" s="83">
        <v>610</v>
      </c>
      <c r="D416" s="93">
        <f t="shared" si="95"/>
        <v>33.55</v>
      </c>
      <c r="E416" s="93">
        <v>7</v>
      </c>
      <c r="F416" s="85">
        <f t="shared" si="97"/>
        <v>40.55</v>
      </c>
      <c r="G416" s="85">
        <v>40.55</v>
      </c>
      <c r="H416" s="98">
        <v>42102</v>
      </c>
      <c r="I416" s="87">
        <f t="shared" si="98"/>
        <v>0</v>
      </c>
      <c r="J416" s="85"/>
      <c r="K416" s="85"/>
      <c r="L416" s="85"/>
      <c r="M416" s="113"/>
      <c r="N416" s="90">
        <f>SUM(I416:M416)</f>
        <v>0</v>
      </c>
      <c r="O416" s="31"/>
      <c r="P416" s="31"/>
      <c r="Q416" s="31"/>
    </row>
    <row r="417" spans="1:17" s="3" customFormat="1" ht="12">
      <c r="A417" s="219"/>
      <c r="B417" s="75" t="s">
        <v>22</v>
      </c>
      <c r="C417" s="76">
        <v>600</v>
      </c>
      <c r="D417" s="77">
        <f t="shared" si="95"/>
        <v>33</v>
      </c>
      <c r="E417" s="77">
        <v>7</v>
      </c>
      <c r="F417" s="78">
        <f t="shared" si="97"/>
        <v>40</v>
      </c>
      <c r="G417" s="78">
        <v>40</v>
      </c>
      <c r="H417" s="79">
        <v>42111</v>
      </c>
      <c r="I417" s="80">
        <f t="shared" si="98"/>
        <v>0</v>
      </c>
      <c r="J417" s="78"/>
      <c r="K417" s="78"/>
      <c r="L417" s="78"/>
      <c r="M417" s="105"/>
      <c r="N417" s="81">
        <f>SUM(I417:M417)</f>
        <v>0</v>
      </c>
      <c r="O417" s="31"/>
      <c r="P417" s="31"/>
      <c r="Q417" s="31"/>
    </row>
    <row r="418" spans="1:17" s="3" customFormat="1" ht="12">
      <c r="A418" s="18"/>
      <c r="B418" s="75" t="s">
        <v>866</v>
      </c>
      <c r="C418" s="76">
        <v>718</v>
      </c>
      <c r="D418" s="77">
        <f t="shared" si="95"/>
        <v>39.49</v>
      </c>
      <c r="E418" s="77">
        <v>7</v>
      </c>
      <c r="F418" s="78">
        <f t="shared" si="97"/>
        <v>46.49</v>
      </c>
      <c r="G418" s="78">
        <v>46.49</v>
      </c>
      <c r="H418" s="79">
        <v>42144</v>
      </c>
      <c r="I418" s="80">
        <f t="shared" si="98"/>
        <v>0</v>
      </c>
      <c r="J418" s="78"/>
      <c r="K418" s="78"/>
      <c r="L418" s="78">
        <v>0.01</v>
      </c>
      <c r="M418" s="105"/>
      <c r="N418" s="105">
        <f>SUM(I418:M419)</f>
        <v>0</v>
      </c>
      <c r="O418" s="31"/>
      <c r="P418" s="31"/>
      <c r="Q418" s="31"/>
    </row>
    <row r="419" spans="1:17" s="3" customFormat="1" ht="12">
      <c r="A419" s="18"/>
      <c r="B419" s="82" t="s">
        <v>866</v>
      </c>
      <c r="C419" s="83"/>
      <c r="D419" s="84"/>
      <c r="E419" s="84"/>
      <c r="F419" s="85"/>
      <c r="G419" s="85"/>
      <c r="H419" s="86">
        <v>42144</v>
      </c>
      <c r="I419" s="87"/>
      <c r="J419" s="85"/>
      <c r="K419" s="85"/>
      <c r="L419" s="85">
        <v>-0.01</v>
      </c>
      <c r="M419" s="113"/>
      <c r="N419" s="113"/>
      <c r="O419" s="31"/>
      <c r="P419" s="31"/>
      <c r="Q419" s="31"/>
    </row>
    <row r="420" spans="1:17" s="3" customFormat="1" ht="12">
      <c r="A420" s="219"/>
      <c r="B420" s="102" t="s">
        <v>479</v>
      </c>
      <c r="C420" s="103">
        <v>900</v>
      </c>
      <c r="D420" s="97">
        <f t="shared" si="95"/>
        <v>49.5</v>
      </c>
      <c r="E420" s="97">
        <v>7</v>
      </c>
      <c r="F420" s="101">
        <f t="shared" si="97"/>
        <v>56.5</v>
      </c>
      <c r="G420" s="101">
        <v>56.5</v>
      </c>
      <c r="H420" s="104">
        <v>42120</v>
      </c>
      <c r="I420" s="100">
        <f t="shared" si="98"/>
        <v>0</v>
      </c>
      <c r="J420" s="101"/>
      <c r="K420" s="101">
        <v>51.26</v>
      </c>
      <c r="L420" s="101">
        <v>2.77</v>
      </c>
      <c r="M420" s="117"/>
      <c r="N420" s="117">
        <f>SUM(I420:M421)</f>
        <v>0</v>
      </c>
      <c r="O420" s="31"/>
      <c r="P420" s="31"/>
      <c r="Q420" s="31"/>
    </row>
    <row r="421" spans="1:17" s="3" customFormat="1" ht="12">
      <c r="A421" s="219"/>
      <c r="B421" s="82" t="s">
        <v>479</v>
      </c>
      <c r="C421" s="83"/>
      <c r="D421" s="84"/>
      <c r="E421" s="84"/>
      <c r="F421" s="85"/>
      <c r="G421" s="85"/>
      <c r="H421" s="86">
        <v>42058</v>
      </c>
      <c r="I421" s="87"/>
      <c r="J421" s="85"/>
      <c r="K421" s="85">
        <v>-51.26</v>
      </c>
      <c r="L421" s="85">
        <v>-2.77</v>
      </c>
      <c r="M421" s="113"/>
      <c r="N421" s="113"/>
      <c r="O421" s="31"/>
      <c r="P421" s="31"/>
      <c r="Q421" s="31"/>
    </row>
    <row r="422" spans="1:17" s="3" customFormat="1" ht="12">
      <c r="A422" s="18"/>
      <c r="B422" s="41" t="s">
        <v>213</v>
      </c>
      <c r="C422" s="42">
        <v>910</v>
      </c>
      <c r="D422" s="38">
        <f t="shared" si="95"/>
        <v>50.05</v>
      </c>
      <c r="E422" s="38">
        <v>7</v>
      </c>
      <c r="F422" s="35">
        <f t="shared" si="97"/>
        <v>57.05</v>
      </c>
      <c r="G422" s="35"/>
      <c r="H422" s="44"/>
      <c r="I422" s="196">
        <f t="shared" si="98"/>
        <v>57.05</v>
      </c>
      <c r="J422" s="35"/>
      <c r="K422" s="35"/>
      <c r="L422" s="45">
        <v>0.1</v>
      </c>
      <c r="M422" s="192"/>
      <c r="N422" s="231">
        <f aca="true" t="shared" si="99" ref="N422:N437">SUM(I422:M422)</f>
        <v>57.15</v>
      </c>
      <c r="O422" s="31"/>
      <c r="P422" s="31"/>
      <c r="Q422" s="31"/>
    </row>
    <row r="423" spans="1:17" s="3" customFormat="1" ht="12">
      <c r="A423" s="219"/>
      <c r="B423" s="65" t="s">
        <v>30</v>
      </c>
      <c r="C423" s="51">
        <v>663</v>
      </c>
      <c r="D423" s="52">
        <f t="shared" si="95"/>
        <v>36.465</v>
      </c>
      <c r="E423" s="52">
        <v>7</v>
      </c>
      <c r="F423" s="50">
        <f aca="true" t="shared" si="100" ref="F423:F430">SUM(D423:E423)</f>
        <v>43.465</v>
      </c>
      <c r="G423" s="50"/>
      <c r="H423" s="53"/>
      <c r="I423" s="193">
        <f aca="true" t="shared" si="101" ref="I423:I430">SUM(F423-G423)</f>
        <v>43.465</v>
      </c>
      <c r="J423" s="50"/>
      <c r="K423" s="49">
        <v>-0.24</v>
      </c>
      <c r="L423" s="50"/>
      <c r="M423" s="194"/>
      <c r="N423" s="231">
        <f t="shared" si="99"/>
        <v>43.225</v>
      </c>
      <c r="O423" s="31"/>
      <c r="P423" s="31"/>
      <c r="Q423" s="31"/>
    </row>
    <row r="424" spans="1:17" s="3" customFormat="1" ht="12">
      <c r="A424" s="18"/>
      <c r="B424" s="65" t="s">
        <v>68</v>
      </c>
      <c r="C424" s="51">
        <v>600</v>
      </c>
      <c r="D424" s="52">
        <f t="shared" si="95"/>
        <v>33</v>
      </c>
      <c r="E424" s="52">
        <v>7</v>
      </c>
      <c r="F424" s="50">
        <f t="shared" si="100"/>
        <v>40</v>
      </c>
      <c r="G424" s="50"/>
      <c r="H424" s="53"/>
      <c r="I424" s="193">
        <f t="shared" si="101"/>
        <v>40</v>
      </c>
      <c r="J424" s="50"/>
      <c r="K424" s="49">
        <v>-1.06</v>
      </c>
      <c r="L424" s="50"/>
      <c r="M424" s="194"/>
      <c r="N424" s="231">
        <f t="shared" si="99"/>
        <v>38.94</v>
      </c>
      <c r="O424" s="31"/>
      <c r="P424" s="31"/>
      <c r="Q424" s="31"/>
    </row>
    <row r="425" spans="1:17" s="3" customFormat="1" ht="12">
      <c r="A425" s="219"/>
      <c r="B425" s="57" t="s">
        <v>250</v>
      </c>
      <c r="C425" s="27">
        <v>600</v>
      </c>
      <c r="D425" s="52">
        <f t="shared" si="95"/>
        <v>33</v>
      </c>
      <c r="E425" s="52">
        <v>7</v>
      </c>
      <c r="F425" s="29">
        <f t="shared" si="100"/>
        <v>40</v>
      </c>
      <c r="G425" s="29"/>
      <c r="H425" s="34"/>
      <c r="I425" s="186">
        <f t="shared" si="101"/>
        <v>40</v>
      </c>
      <c r="J425" s="29"/>
      <c r="K425" s="58">
        <v>-0.31</v>
      </c>
      <c r="L425" s="29"/>
      <c r="M425" s="187"/>
      <c r="N425" s="231">
        <f t="shared" si="99"/>
        <v>39.69</v>
      </c>
      <c r="O425" s="31"/>
      <c r="P425" s="31"/>
      <c r="Q425" s="31"/>
    </row>
    <row r="426" spans="1:17" s="3" customFormat="1" ht="12">
      <c r="A426" s="18"/>
      <c r="B426" s="198" t="s">
        <v>513</v>
      </c>
      <c r="C426" s="51">
        <v>600</v>
      </c>
      <c r="D426" s="52">
        <f t="shared" si="95"/>
        <v>33</v>
      </c>
      <c r="E426" s="52">
        <v>7</v>
      </c>
      <c r="F426" s="50">
        <f t="shared" si="100"/>
        <v>40</v>
      </c>
      <c r="G426" s="50"/>
      <c r="H426" s="53"/>
      <c r="I426" s="193">
        <f t="shared" si="101"/>
        <v>40</v>
      </c>
      <c r="J426" s="50"/>
      <c r="K426" s="50"/>
      <c r="L426" s="50"/>
      <c r="M426" s="194"/>
      <c r="N426" s="231">
        <f t="shared" si="99"/>
        <v>40</v>
      </c>
      <c r="O426" s="31"/>
      <c r="P426" s="31"/>
      <c r="Q426" s="31"/>
    </row>
    <row r="427" spans="1:17" s="3" customFormat="1" ht="12">
      <c r="A427" s="219"/>
      <c r="B427" s="112" t="s">
        <v>212</v>
      </c>
      <c r="C427" s="42">
        <v>600</v>
      </c>
      <c r="D427" s="52">
        <f t="shared" si="95"/>
        <v>33</v>
      </c>
      <c r="E427" s="52">
        <v>7</v>
      </c>
      <c r="F427" s="35">
        <f t="shared" si="100"/>
        <v>40</v>
      </c>
      <c r="G427" s="35"/>
      <c r="H427" s="44"/>
      <c r="I427" s="196">
        <f t="shared" si="101"/>
        <v>40</v>
      </c>
      <c r="J427" s="35"/>
      <c r="K427" s="36">
        <v>-1.28</v>
      </c>
      <c r="L427" s="35"/>
      <c r="M427" s="192"/>
      <c r="N427" s="231">
        <f t="shared" si="99"/>
        <v>38.72</v>
      </c>
      <c r="O427" s="31"/>
      <c r="P427" s="31"/>
      <c r="Q427" s="31"/>
    </row>
    <row r="428" spans="1:17" s="3" customFormat="1" ht="12">
      <c r="A428" s="18"/>
      <c r="B428" s="198" t="s">
        <v>752</v>
      </c>
      <c r="C428" s="51">
        <v>600</v>
      </c>
      <c r="D428" s="52">
        <f t="shared" si="95"/>
        <v>33</v>
      </c>
      <c r="E428" s="52">
        <v>7</v>
      </c>
      <c r="F428" s="50">
        <f t="shared" si="100"/>
        <v>40</v>
      </c>
      <c r="G428" s="50"/>
      <c r="H428" s="53"/>
      <c r="I428" s="193">
        <f t="shared" si="101"/>
        <v>40</v>
      </c>
      <c r="J428" s="50"/>
      <c r="K428" s="50"/>
      <c r="L428" s="50"/>
      <c r="M428" s="199"/>
      <c r="N428" s="231">
        <f t="shared" si="99"/>
        <v>40</v>
      </c>
      <c r="O428" s="31"/>
      <c r="P428" s="31"/>
      <c r="Q428" s="31"/>
    </row>
    <row r="429" spans="1:17" s="3" customFormat="1" ht="12">
      <c r="A429" s="219"/>
      <c r="B429" s="82" t="s">
        <v>735</v>
      </c>
      <c r="C429" s="83">
        <v>600</v>
      </c>
      <c r="D429" s="93">
        <f t="shared" si="95"/>
        <v>33</v>
      </c>
      <c r="E429" s="93">
        <v>7</v>
      </c>
      <c r="F429" s="85">
        <f t="shared" si="100"/>
        <v>40</v>
      </c>
      <c r="G429" s="85">
        <v>40</v>
      </c>
      <c r="H429" s="86">
        <v>42138</v>
      </c>
      <c r="I429" s="87">
        <f t="shared" si="101"/>
        <v>0</v>
      </c>
      <c r="J429" s="85"/>
      <c r="K429" s="85"/>
      <c r="L429" s="85"/>
      <c r="M429" s="113"/>
      <c r="N429" s="90">
        <f t="shared" si="99"/>
        <v>0</v>
      </c>
      <c r="O429" s="31"/>
      <c r="P429" s="31"/>
      <c r="Q429" s="31"/>
    </row>
    <row r="430" spans="1:17" s="3" customFormat="1" ht="12">
      <c r="A430" s="18"/>
      <c r="B430" s="32" t="s">
        <v>582</v>
      </c>
      <c r="C430" s="76">
        <v>687</v>
      </c>
      <c r="D430" s="77">
        <f t="shared" si="95"/>
        <v>37.785000000000004</v>
      </c>
      <c r="E430" s="77">
        <v>7</v>
      </c>
      <c r="F430" s="78">
        <f t="shared" si="100"/>
        <v>44.785000000000004</v>
      </c>
      <c r="G430" s="78">
        <v>40.77</v>
      </c>
      <c r="H430" s="79">
        <v>42152</v>
      </c>
      <c r="I430" s="127">
        <f t="shared" si="101"/>
        <v>4.015000000000001</v>
      </c>
      <c r="J430" s="78"/>
      <c r="K430" s="78"/>
      <c r="L430" s="78"/>
      <c r="M430" s="121"/>
      <c r="N430" s="126">
        <f t="shared" si="99"/>
        <v>4.015000000000001</v>
      </c>
      <c r="O430" s="31"/>
      <c r="P430" s="31"/>
      <c r="Q430" s="31"/>
    </row>
    <row r="431" spans="1:17" s="3" customFormat="1" ht="12">
      <c r="A431" s="219"/>
      <c r="B431" s="75" t="s">
        <v>737</v>
      </c>
      <c r="C431" s="76">
        <v>600</v>
      </c>
      <c r="D431" s="77">
        <f t="shared" si="95"/>
        <v>33</v>
      </c>
      <c r="E431" s="77">
        <v>7</v>
      </c>
      <c r="F431" s="78">
        <f aca="true" t="shared" si="102" ref="F431:F444">SUM(D431:E431)</f>
        <v>40</v>
      </c>
      <c r="G431" s="78">
        <v>40</v>
      </c>
      <c r="H431" s="79">
        <v>42065</v>
      </c>
      <c r="I431" s="80">
        <f aca="true" t="shared" si="103" ref="I431:I438">SUM(F431-G431)</f>
        <v>0</v>
      </c>
      <c r="J431" s="78"/>
      <c r="K431" s="78">
        <v>36.49</v>
      </c>
      <c r="L431" s="78">
        <v>2.99</v>
      </c>
      <c r="M431" s="105"/>
      <c r="N431" s="105">
        <f>SUM(I431:M432)</f>
        <v>0</v>
      </c>
      <c r="O431" s="31"/>
      <c r="P431" s="31"/>
      <c r="Q431" s="31"/>
    </row>
    <row r="432" spans="1:17" s="3" customFormat="1" ht="12">
      <c r="A432" s="219"/>
      <c r="B432" s="82" t="s">
        <v>737</v>
      </c>
      <c r="C432" s="83"/>
      <c r="D432" s="84"/>
      <c r="E432" s="84"/>
      <c r="F432" s="85"/>
      <c r="G432" s="85"/>
      <c r="H432" s="86">
        <v>42065</v>
      </c>
      <c r="I432" s="87"/>
      <c r="J432" s="85"/>
      <c r="K432" s="85">
        <v>-36.49</v>
      </c>
      <c r="L432" s="85">
        <v>-2.99</v>
      </c>
      <c r="M432" s="113"/>
      <c r="N432" s="113"/>
      <c r="O432" s="31"/>
      <c r="P432" s="31"/>
      <c r="Q432" s="31"/>
    </row>
    <row r="433" spans="1:17" s="3" customFormat="1" ht="12">
      <c r="A433" s="18"/>
      <c r="B433" s="191" t="s">
        <v>421</v>
      </c>
      <c r="C433" s="42">
        <v>786</v>
      </c>
      <c r="D433" s="43">
        <f t="shared" si="95"/>
        <v>43.23</v>
      </c>
      <c r="E433" s="43">
        <v>7</v>
      </c>
      <c r="F433" s="35">
        <f t="shared" si="102"/>
        <v>50.23</v>
      </c>
      <c r="G433" s="35"/>
      <c r="H433" s="44"/>
      <c r="I433" s="196">
        <f t="shared" si="103"/>
        <v>50.23</v>
      </c>
      <c r="J433" s="35"/>
      <c r="K433" s="35"/>
      <c r="L433" s="35"/>
      <c r="M433" s="192"/>
      <c r="N433" s="228">
        <f t="shared" si="99"/>
        <v>50.23</v>
      </c>
      <c r="O433" s="31"/>
      <c r="P433" s="31"/>
      <c r="Q433" s="31"/>
    </row>
    <row r="434" spans="1:17" s="3" customFormat="1" ht="12">
      <c r="A434" s="219"/>
      <c r="B434" s="184" t="s">
        <v>446</v>
      </c>
      <c r="C434" s="27">
        <v>830</v>
      </c>
      <c r="D434" s="28">
        <f t="shared" si="95"/>
        <v>45.65</v>
      </c>
      <c r="E434" s="28">
        <v>7</v>
      </c>
      <c r="F434" s="29">
        <f t="shared" si="102"/>
        <v>52.65</v>
      </c>
      <c r="G434" s="29"/>
      <c r="H434" s="30"/>
      <c r="I434" s="186">
        <f t="shared" si="103"/>
        <v>52.65</v>
      </c>
      <c r="J434" s="29"/>
      <c r="K434" s="78">
        <v>47.82</v>
      </c>
      <c r="L434" s="78">
        <v>2.58</v>
      </c>
      <c r="M434" s="187"/>
      <c r="N434" s="187">
        <f>SUM(I434:M435)</f>
        <v>52.65</v>
      </c>
      <c r="O434" s="31"/>
      <c r="P434" s="31"/>
      <c r="Q434" s="31"/>
    </row>
    <row r="435" spans="1:17" s="3" customFormat="1" ht="12">
      <c r="A435" s="219"/>
      <c r="B435" s="188" t="s">
        <v>446</v>
      </c>
      <c r="C435" s="37"/>
      <c r="D435" s="38"/>
      <c r="E435" s="38"/>
      <c r="F435" s="39"/>
      <c r="G435" s="39"/>
      <c r="H435" s="86">
        <v>42108</v>
      </c>
      <c r="I435" s="189"/>
      <c r="J435" s="39"/>
      <c r="K435" s="85">
        <v>-47.82</v>
      </c>
      <c r="L435" s="85">
        <v>-2.58</v>
      </c>
      <c r="M435" s="190"/>
      <c r="N435" s="190"/>
      <c r="O435" s="31"/>
      <c r="P435" s="31"/>
      <c r="Q435" s="31"/>
    </row>
    <row r="436" spans="1:17" s="3" customFormat="1" ht="12">
      <c r="A436" s="18"/>
      <c r="B436" s="60" t="s">
        <v>289</v>
      </c>
      <c r="C436" s="37">
        <v>630</v>
      </c>
      <c r="D436" s="38">
        <f t="shared" si="95"/>
        <v>34.65</v>
      </c>
      <c r="E436" s="38">
        <v>7</v>
      </c>
      <c r="F436" s="39">
        <f t="shared" si="102"/>
        <v>41.65</v>
      </c>
      <c r="G436" s="39"/>
      <c r="H436" s="48"/>
      <c r="I436" s="189">
        <f t="shared" si="103"/>
        <v>41.65</v>
      </c>
      <c r="J436" s="39"/>
      <c r="K436" s="40">
        <v>-0.06</v>
      </c>
      <c r="L436" s="39"/>
      <c r="M436" s="190"/>
      <c r="N436" s="230">
        <f t="shared" si="99"/>
        <v>41.589999999999996</v>
      </c>
      <c r="O436" s="31"/>
      <c r="P436" s="31"/>
      <c r="Q436" s="31"/>
    </row>
    <row r="437" spans="1:17" s="3" customFormat="1" ht="12">
      <c r="A437" s="219"/>
      <c r="B437" s="198" t="s">
        <v>109</v>
      </c>
      <c r="C437" s="51">
        <v>600</v>
      </c>
      <c r="D437" s="52">
        <f t="shared" si="95"/>
        <v>33</v>
      </c>
      <c r="E437" s="52">
        <v>7</v>
      </c>
      <c r="F437" s="50">
        <f t="shared" si="102"/>
        <v>40</v>
      </c>
      <c r="G437" s="50"/>
      <c r="H437" s="56"/>
      <c r="I437" s="193">
        <f t="shared" si="103"/>
        <v>40</v>
      </c>
      <c r="J437" s="50"/>
      <c r="K437" s="50"/>
      <c r="L437" s="50"/>
      <c r="M437" s="194"/>
      <c r="N437" s="231">
        <f t="shared" si="99"/>
        <v>40</v>
      </c>
      <c r="O437" s="31"/>
      <c r="P437" s="31"/>
      <c r="Q437" s="31"/>
    </row>
    <row r="438" spans="1:17" s="3" customFormat="1" ht="12">
      <c r="A438" s="18"/>
      <c r="B438" s="184" t="s">
        <v>294</v>
      </c>
      <c r="C438" s="27">
        <v>1200</v>
      </c>
      <c r="D438" s="28">
        <f>(SUM(C438:C440))*0.055</f>
        <v>99</v>
      </c>
      <c r="E438" s="28">
        <v>7</v>
      </c>
      <c r="F438" s="29">
        <f>SUM(D438:E440)</f>
        <v>106</v>
      </c>
      <c r="G438" s="29"/>
      <c r="H438" s="30"/>
      <c r="I438" s="186">
        <f t="shared" si="103"/>
        <v>106</v>
      </c>
      <c r="J438" s="29"/>
      <c r="K438" s="29"/>
      <c r="L438" s="29"/>
      <c r="M438" s="187"/>
      <c r="N438" s="229">
        <f>SUM(F438+J438+K438+L438+M438-G438-G439+J439+K439+L439+M439)</f>
        <v>106</v>
      </c>
      <c r="O438" s="31"/>
      <c r="P438" s="31"/>
      <c r="Q438" s="31"/>
    </row>
    <row r="439" spans="1:17" s="3" customFormat="1" ht="12">
      <c r="A439" s="18"/>
      <c r="B439" s="191" t="s">
        <v>295</v>
      </c>
      <c r="C439" s="42"/>
      <c r="D439" s="43"/>
      <c r="E439" s="43"/>
      <c r="F439" s="35">
        <f t="shared" si="102"/>
        <v>0</v>
      </c>
      <c r="G439" s="35"/>
      <c r="H439" s="44"/>
      <c r="I439" s="196"/>
      <c r="J439" s="35"/>
      <c r="K439" s="35"/>
      <c r="L439" s="35"/>
      <c r="M439" s="192"/>
      <c r="N439" s="192"/>
      <c r="O439" s="31"/>
      <c r="P439" s="31"/>
      <c r="Q439" s="31"/>
    </row>
    <row r="440" spans="1:17" s="3" customFormat="1" ht="12">
      <c r="A440" s="18"/>
      <c r="B440" s="188" t="s">
        <v>173</v>
      </c>
      <c r="C440" s="37">
        <v>600</v>
      </c>
      <c r="D440" s="38"/>
      <c r="E440" s="38"/>
      <c r="F440" s="39"/>
      <c r="G440" s="39"/>
      <c r="H440" s="48"/>
      <c r="I440" s="189"/>
      <c r="J440" s="39"/>
      <c r="K440" s="39"/>
      <c r="L440" s="39"/>
      <c r="M440" s="190"/>
      <c r="N440" s="190"/>
      <c r="O440" s="31"/>
      <c r="P440" s="31"/>
      <c r="Q440" s="31"/>
    </row>
    <row r="441" spans="1:17" s="3" customFormat="1" ht="12">
      <c r="A441" s="219"/>
      <c r="B441" s="57" t="s">
        <v>842</v>
      </c>
      <c r="C441" s="76">
        <v>600</v>
      </c>
      <c r="D441" s="93">
        <f aca="true" t="shared" si="104" ref="D441:D455">SUM(C441*0.055)</f>
        <v>33</v>
      </c>
      <c r="E441" s="93">
        <v>7</v>
      </c>
      <c r="F441" s="78">
        <f t="shared" si="102"/>
        <v>40</v>
      </c>
      <c r="G441" s="78">
        <v>40</v>
      </c>
      <c r="H441" s="89">
        <v>42139</v>
      </c>
      <c r="I441" s="100">
        <f>SUM(F441-G441)</f>
        <v>0</v>
      </c>
      <c r="J441" s="101"/>
      <c r="K441" s="36">
        <v>-0.03</v>
      </c>
      <c r="L441" s="101"/>
      <c r="M441" s="117"/>
      <c r="N441" s="66">
        <f aca="true" t="shared" si="105" ref="N441:N455">SUM(I441:M441)</f>
        <v>-0.03</v>
      </c>
      <c r="O441" s="31"/>
      <c r="P441" s="31"/>
      <c r="Q441" s="31"/>
    </row>
    <row r="442" spans="1:17" s="3" customFormat="1" ht="12">
      <c r="A442" s="18"/>
      <c r="B442" s="54" t="s">
        <v>904</v>
      </c>
      <c r="C442" s="51">
        <v>600</v>
      </c>
      <c r="D442" s="52">
        <f t="shared" si="104"/>
        <v>33</v>
      </c>
      <c r="E442" s="52">
        <v>7</v>
      </c>
      <c r="F442" s="50">
        <f t="shared" si="102"/>
        <v>40</v>
      </c>
      <c r="G442" s="50"/>
      <c r="H442" s="53"/>
      <c r="I442" s="193">
        <f aca="true" t="shared" si="106" ref="I442:I448">SUM(F442-G442)</f>
        <v>40</v>
      </c>
      <c r="J442" s="50"/>
      <c r="K442" s="33">
        <v>36.49</v>
      </c>
      <c r="L442" s="33">
        <v>1.97</v>
      </c>
      <c r="M442" s="194"/>
      <c r="N442" s="231">
        <f t="shared" si="105"/>
        <v>78.46000000000001</v>
      </c>
      <c r="O442" s="31"/>
      <c r="P442" s="31"/>
      <c r="Q442" s="31"/>
    </row>
    <row r="443" spans="1:17" s="3" customFormat="1" ht="12">
      <c r="A443" s="219"/>
      <c r="B443" s="82" t="s">
        <v>319</v>
      </c>
      <c r="C443" s="83">
        <v>600</v>
      </c>
      <c r="D443" s="93">
        <f t="shared" si="104"/>
        <v>33</v>
      </c>
      <c r="E443" s="93">
        <v>7</v>
      </c>
      <c r="F443" s="85">
        <f t="shared" si="102"/>
        <v>40</v>
      </c>
      <c r="G443" s="85">
        <v>40</v>
      </c>
      <c r="H443" s="98">
        <v>42115</v>
      </c>
      <c r="I443" s="87">
        <f t="shared" si="106"/>
        <v>0</v>
      </c>
      <c r="J443" s="85"/>
      <c r="K443" s="85"/>
      <c r="L443" s="85"/>
      <c r="M443" s="113"/>
      <c r="N443" s="90">
        <f t="shared" si="105"/>
        <v>0</v>
      </c>
      <c r="O443" s="31"/>
      <c r="P443" s="31"/>
      <c r="Q443" s="31"/>
    </row>
    <row r="444" spans="1:17" s="3" customFormat="1" ht="12">
      <c r="A444" s="18"/>
      <c r="B444" s="57" t="s">
        <v>409</v>
      </c>
      <c r="C444" s="27">
        <v>600</v>
      </c>
      <c r="D444" s="52">
        <f t="shared" si="104"/>
        <v>33</v>
      </c>
      <c r="E444" s="52">
        <v>7</v>
      </c>
      <c r="F444" s="29">
        <f t="shared" si="102"/>
        <v>40</v>
      </c>
      <c r="G444" s="29"/>
      <c r="H444" s="30"/>
      <c r="I444" s="186">
        <f t="shared" si="106"/>
        <v>40</v>
      </c>
      <c r="J444" s="29"/>
      <c r="K444" s="58">
        <v>-2.82</v>
      </c>
      <c r="L444" s="29"/>
      <c r="M444" s="187"/>
      <c r="N444" s="231">
        <f t="shared" si="105"/>
        <v>37.18</v>
      </c>
      <c r="O444" s="31"/>
      <c r="P444" s="31"/>
      <c r="Q444" s="35"/>
    </row>
    <row r="445" spans="1:17" s="3" customFormat="1" ht="12">
      <c r="A445" s="219"/>
      <c r="B445" s="65" t="s">
        <v>848</v>
      </c>
      <c r="C445" s="51">
        <v>578</v>
      </c>
      <c r="D445" s="52">
        <f t="shared" si="104"/>
        <v>31.79</v>
      </c>
      <c r="E445" s="52">
        <v>7</v>
      </c>
      <c r="F445" s="50">
        <f aca="true" t="shared" si="107" ref="F445:F455">SUM(D445:E445)</f>
        <v>38.79</v>
      </c>
      <c r="G445" s="50"/>
      <c r="H445" s="53"/>
      <c r="I445" s="193">
        <f t="shared" si="106"/>
        <v>38.79</v>
      </c>
      <c r="J445" s="50"/>
      <c r="K445" s="49">
        <v>-1.69</v>
      </c>
      <c r="L445" s="50"/>
      <c r="M445" s="194"/>
      <c r="N445" s="231">
        <f t="shared" si="105"/>
        <v>37.1</v>
      </c>
      <c r="O445" s="31"/>
      <c r="P445" s="31"/>
      <c r="Q445" s="31"/>
    </row>
    <row r="446" spans="1:17" s="3" customFormat="1" ht="12">
      <c r="A446" s="18"/>
      <c r="B446" s="102" t="s">
        <v>175</v>
      </c>
      <c r="C446" s="103">
        <v>600</v>
      </c>
      <c r="D446" s="93">
        <f t="shared" si="104"/>
        <v>33</v>
      </c>
      <c r="E446" s="93">
        <v>7</v>
      </c>
      <c r="F446" s="101">
        <f t="shared" si="107"/>
        <v>40</v>
      </c>
      <c r="G446" s="101">
        <v>40</v>
      </c>
      <c r="H446" s="104">
        <v>42146</v>
      </c>
      <c r="I446" s="100">
        <f t="shared" si="106"/>
        <v>0</v>
      </c>
      <c r="J446" s="101"/>
      <c r="K446" s="101"/>
      <c r="L446" s="101"/>
      <c r="M446" s="117"/>
      <c r="N446" s="90">
        <f t="shared" si="105"/>
        <v>0</v>
      </c>
      <c r="O446" s="31"/>
      <c r="P446" s="31"/>
      <c r="Q446" s="31"/>
    </row>
    <row r="447" spans="1:17" s="3" customFormat="1" ht="12">
      <c r="A447" s="219"/>
      <c r="B447" s="91" t="s">
        <v>825</v>
      </c>
      <c r="C447" s="92">
        <v>600</v>
      </c>
      <c r="D447" s="93">
        <f t="shared" si="104"/>
        <v>33</v>
      </c>
      <c r="E447" s="93">
        <v>7</v>
      </c>
      <c r="F447" s="94">
        <f t="shared" si="107"/>
        <v>40</v>
      </c>
      <c r="G447" s="94">
        <v>40</v>
      </c>
      <c r="H447" s="99">
        <v>42149</v>
      </c>
      <c r="I447" s="94">
        <f t="shared" si="106"/>
        <v>0</v>
      </c>
      <c r="J447" s="94"/>
      <c r="K447" s="94"/>
      <c r="L447" s="94"/>
      <c r="M447" s="139"/>
      <c r="N447" s="90">
        <f t="shared" si="105"/>
        <v>0</v>
      </c>
      <c r="O447" s="31"/>
      <c r="P447" s="31"/>
      <c r="Q447" s="31"/>
    </row>
    <row r="448" spans="1:17" s="3" customFormat="1" ht="12">
      <c r="A448" s="18"/>
      <c r="B448" s="184" t="s">
        <v>944</v>
      </c>
      <c r="C448" s="27">
        <v>600</v>
      </c>
      <c r="D448" s="28">
        <f t="shared" si="104"/>
        <v>33</v>
      </c>
      <c r="E448" s="28">
        <v>7</v>
      </c>
      <c r="F448" s="29">
        <f t="shared" si="107"/>
        <v>40</v>
      </c>
      <c r="G448" s="29"/>
      <c r="H448" s="30"/>
      <c r="I448" s="186">
        <f t="shared" si="106"/>
        <v>40</v>
      </c>
      <c r="J448" s="29"/>
      <c r="K448" s="29"/>
      <c r="L448" s="29"/>
      <c r="M448" s="187"/>
      <c r="N448" s="229">
        <f t="shared" si="105"/>
        <v>40</v>
      </c>
      <c r="O448" s="31"/>
      <c r="P448" s="31"/>
      <c r="Q448" s="31"/>
    </row>
    <row r="449" spans="1:17" s="3" customFormat="1" ht="12">
      <c r="A449" s="219"/>
      <c r="B449" s="184" t="s">
        <v>744</v>
      </c>
      <c r="C449" s="27">
        <v>600</v>
      </c>
      <c r="D449" s="28">
        <f t="shared" si="104"/>
        <v>33</v>
      </c>
      <c r="E449" s="28">
        <v>7</v>
      </c>
      <c r="F449" s="29">
        <f t="shared" si="107"/>
        <v>40</v>
      </c>
      <c r="G449" s="78">
        <v>0.47</v>
      </c>
      <c r="H449" s="79">
        <v>42073</v>
      </c>
      <c r="I449" s="186">
        <f aca="true" t="shared" si="108" ref="I449:I454">SUM(F449-G449)</f>
        <v>39.53</v>
      </c>
      <c r="J449" s="29"/>
      <c r="K449" s="78">
        <v>25.56</v>
      </c>
      <c r="L449" s="78">
        <v>1.97</v>
      </c>
      <c r="M449" s="187"/>
      <c r="N449" s="187">
        <f>SUM(I449:M450)</f>
        <v>39.53</v>
      </c>
      <c r="O449" s="31"/>
      <c r="P449" s="31"/>
      <c r="Q449" s="31"/>
    </row>
    <row r="450" spans="1:17" s="3" customFormat="1" ht="12">
      <c r="A450" s="219"/>
      <c r="B450" s="188" t="s">
        <v>744</v>
      </c>
      <c r="C450" s="37"/>
      <c r="D450" s="38"/>
      <c r="E450" s="38"/>
      <c r="F450" s="39"/>
      <c r="G450" s="39"/>
      <c r="H450" s="86">
        <v>42073</v>
      </c>
      <c r="I450" s="189"/>
      <c r="J450" s="39"/>
      <c r="K450" s="85">
        <v>-25.56</v>
      </c>
      <c r="L450" s="85">
        <v>-1.97</v>
      </c>
      <c r="M450" s="190"/>
      <c r="N450" s="190"/>
      <c r="O450" s="31"/>
      <c r="P450" s="31"/>
      <c r="Q450" s="31"/>
    </row>
    <row r="451" spans="1:17" s="3" customFormat="1" ht="12">
      <c r="A451" s="18"/>
      <c r="B451" s="102" t="s">
        <v>693</v>
      </c>
      <c r="C451" s="103">
        <v>605</v>
      </c>
      <c r="D451" s="84">
        <f t="shared" si="104"/>
        <v>33.275</v>
      </c>
      <c r="E451" s="84">
        <v>7</v>
      </c>
      <c r="F451" s="101">
        <f t="shared" si="107"/>
        <v>40.275</v>
      </c>
      <c r="G451" s="101">
        <v>40.28</v>
      </c>
      <c r="H451" s="104">
        <v>42070</v>
      </c>
      <c r="I451" s="100">
        <v>0</v>
      </c>
      <c r="J451" s="101"/>
      <c r="K451" s="101"/>
      <c r="L451" s="101"/>
      <c r="M451" s="117"/>
      <c r="N451" s="88">
        <f t="shared" si="105"/>
        <v>0</v>
      </c>
      <c r="O451" s="35"/>
      <c r="P451" s="31"/>
      <c r="Q451" s="31"/>
    </row>
    <row r="452" spans="1:17" s="3" customFormat="1" ht="12">
      <c r="A452" s="219"/>
      <c r="B452" s="57" t="s">
        <v>474</v>
      </c>
      <c r="C452" s="76">
        <v>600</v>
      </c>
      <c r="D452" s="93">
        <f t="shared" si="104"/>
        <v>33</v>
      </c>
      <c r="E452" s="93">
        <v>7</v>
      </c>
      <c r="F452" s="78">
        <f t="shared" si="107"/>
        <v>40</v>
      </c>
      <c r="G452" s="78">
        <v>40</v>
      </c>
      <c r="H452" s="79">
        <v>42080</v>
      </c>
      <c r="I452" s="80">
        <f t="shared" si="108"/>
        <v>0</v>
      </c>
      <c r="J452" s="78"/>
      <c r="K452" s="58">
        <v>-8.98</v>
      </c>
      <c r="L452" s="78"/>
      <c r="M452" s="105"/>
      <c r="N452" s="66">
        <f t="shared" si="105"/>
        <v>-8.98</v>
      </c>
      <c r="O452" s="31"/>
      <c r="P452" s="31"/>
      <c r="Q452" s="31"/>
    </row>
    <row r="453" spans="1:17" s="3" customFormat="1" ht="12">
      <c r="A453" s="18"/>
      <c r="B453" s="54" t="s">
        <v>945</v>
      </c>
      <c r="C453" s="51">
        <v>600</v>
      </c>
      <c r="D453" s="52">
        <f t="shared" si="104"/>
        <v>33</v>
      </c>
      <c r="E453" s="52">
        <v>7</v>
      </c>
      <c r="F453" s="50">
        <f t="shared" si="107"/>
        <v>40</v>
      </c>
      <c r="G453" s="50"/>
      <c r="H453" s="53"/>
      <c r="I453" s="193">
        <f t="shared" si="108"/>
        <v>40</v>
      </c>
      <c r="J453" s="50"/>
      <c r="K453" s="33">
        <v>27.42</v>
      </c>
      <c r="L453" s="33">
        <v>1.48</v>
      </c>
      <c r="M453" s="199"/>
      <c r="N453" s="231">
        <f t="shared" si="105"/>
        <v>68.9</v>
      </c>
      <c r="O453" s="31"/>
      <c r="P453" s="31"/>
      <c r="Q453" s="31"/>
    </row>
    <row r="454" spans="1:17" s="3" customFormat="1" ht="12">
      <c r="A454" s="219"/>
      <c r="B454" s="188" t="s">
        <v>480</v>
      </c>
      <c r="C454" s="37">
        <v>670</v>
      </c>
      <c r="D454" s="52">
        <f t="shared" si="104"/>
        <v>36.85</v>
      </c>
      <c r="E454" s="52">
        <v>7</v>
      </c>
      <c r="F454" s="39">
        <f t="shared" si="107"/>
        <v>43.85</v>
      </c>
      <c r="G454" s="39"/>
      <c r="H454" s="48"/>
      <c r="I454" s="189">
        <f t="shared" si="108"/>
        <v>43.85</v>
      </c>
      <c r="J454" s="39"/>
      <c r="K454" s="39"/>
      <c r="L454" s="39"/>
      <c r="M454" s="190"/>
      <c r="N454" s="231">
        <f t="shared" si="105"/>
        <v>43.85</v>
      </c>
      <c r="O454" s="31"/>
      <c r="P454" s="31"/>
      <c r="Q454" s="31"/>
    </row>
    <row r="455" spans="1:17" s="3" customFormat="1" ht="12">
      <c r="A455" s="18"/>
      <c r="B455" s="91" t="s">
        <v>843</v>
      </c>
      <c r="C455" s="92">
        <v>812</v>
      </c>
      <c r="D455" s="93">
        <f t="shared" si="104"/>
        <v>44.660000000000004</v>
      </c>
      <c r="E455" s="93">
        <v>7</v>
      </c>
      <c r="F455" s="94">
        <f t="shared" si="107"/>
        <v>51.660000000000004</v>
      </c>
      <c r="G455" s="94">
        <v>51.66</v>
      </c>
      <c r="H455" s="99">
        <v>42128</v>
      </c>
      <c r="I455" s="96">
        <v>0</v>
      </c>
      <c r="J455" s="94"/>
      <c r="K455" s="94"/>
      <c r="L455" s="94"/>
      <c r="M455" s="106"/>
      <c r="N455" s="90">
        <f t="shared" si="105"/>
        <v>0</v>
      </c>
      <c r="O455" s="31"/>
      <c r="P455" s="31"/>
      <c r="Q455" s="31"/>
    </row>
    <row r="456" spans="1:17" s="3" customFormat="1" ht="12">
      <c r="A456" s="219"/>
      <c r="B456" s="75" t="s">
        <v>186</v>
      </c>
      <c r="C456" s="76">
        <v>726</v>
      </c>
      <c r="D456" s="77">
        <f>(SUM(C456:C457))*0.055</f>
        <v>76.78</v>
      </c>
      <c r="E456" s="77">
        <v>7</v>
      </c>
      <c r="F456" s="78">
        <f>SUM(D456:E457)</f>
        <v>83.78</v>
      </c>
      <c r="G456" s="78">
        <v>83.78</v>
      </c>
      <c r="H456" s="89">
        <v>42142</v>
      </c>
      <c r="I456" s="78">
        <f>SUM(F456-G456)-G457</f>
        <v>0</v>
      </c>
      <c r="J456" s="78"/>
      <c r="K456" s="78"/>
      <c r="L456" s="78"/>
      <c r="M456" s="105"/>
      <c r="N456" s="81">
        <f>SUM(F456+J456+K456+L456+M456-G456-G457+J457+K457+L457+M457)</f>
        <v>0</v>
      </c>
      <c r="O456" s="31"/>
      <c r="P456" s="31"/>
      <c r="Q456" s="31"/>
    </row>
    <row r="457" spans="1:17" s="3" customFormat="1" ht="12">
      <c r="A457" s="219"/>
      <c r="B457" s="82" t="s">
        <v>187</v>
      </c>
      <c r="C457" s="83">
        <v>670</v>
      </c>
      <c r="D457" s="84"/>
      <c r="E457" s="84"/>
      <c r="F457" s="85"/>
      <c r="G457" s="85"/>
      <c r="H457" s="98"/>
      <c r="I457" s="85"/>
      <c r="J457" s="85"/>
      <c r="K457" s="85"/>
      <c r="L457" s="85"/>
      <c r="M457" s="113"/>
      <c r="N457" s="88"/>
      <c r="O457" s="31"/>
      <c r="P457" s="31"/>
      <c r="Q457" s="31"/>
    </row>
    <row r="458" spans="1:17" s="3" customFormat="1" ht="12">
      <c r="A458" s="18"/>
      <c r="B458" s="198" t="s">
        <v>417</v>
      </c>
      <c r="C458" s="51">
        <v>600</v>
      </c>
      <c r="D458" s="52">
        <f>SUM(C458*0.055)</f>
        <v>33</v>
      </c>
      <c r="E458" s="52">
        <v>7</v>
      </c>
      <c r="F458" s="50">
        <f>SUM(D458:E458)</f>
        <v>40</v>
      </c>
      <c r="G458" s="50"/>
      <c r="H458" s="56"/>
      <c r="I458" s="193">
        <f>SUM(F458-G458)</f>
        <v>40</v>
      </c>
      <c r="J458" s="50"/>
      <c r="K458" s="50"/>
      <c r="L458" s="50"/>
      <c r="M458" s="194"/>
      <c r="N458" s="231">
        <f>SUM(I458:M458)</f>
        <v>40</v>
      </c>
      <c r="O458" s="31"/>
      <c r="P458" s="31"/>
      <c r="Q458" s="31"/>
    </row>
    <row r="459" spans="1:17" s="3" customFormat="1" ht="12">
      <c r="A459" s="219"/>
      <c r="B459" s="184" t="s">
        <v>107</v>
      </c>
      <c r="C459" s="27">
        <v>600</v>
      </c>
      <c r="D459" s="28">
        <f>(SUM(C459:C460))*0.055</f>
        <v>66</v>
      </c>
      <c r="E459" s="28">
        <v>7</v>
      </c>
      <c r="F459" s="29">
        <f>SUM(D459:E460)</f>
        <v>73</v>
      </c>
      <c r="G459" s="29"/>
      <c r="H459" s="34"/>
      <c r="I459" s="29">
        <f>SUM(F459-G459)</f>
        <v>73</v>
      </c>
      <c r="J459" s="29"/>
      <c r="K459" s="29"/>
      <c r="L459" s="29"/>
      <c r="M459" s="187"/>
      <c r="N459" s="229">
        <f>SUM(F459+J459+K459+L459+M459-G459-G460+J460+K460+L460+M460)</f>
        <v>73</v>
      </c>
      <c r="O459" s="31"/>
      <c r="P459" s="31"/>
      <c r="Q459" s="31"/>
    </row>
    <row r="460" spans="1:17" s="3" customFormat="1" ht="12">
      <c r="A460" s="219"/>
      <c r="B460" s="188" t="s">
        <v>108</v>
      </c>
      <c r="C460" s="37">
        <v>600</v>
      </c>
      <c r="D460" s="38"/>
      <c r="E460" s="38"/>
      <c r="F460" s="39"/>
      <c r="G460" s="39"/>
      <c r="H460" s="200"/>
      <c r="I460" s="39"/>
      <c r="J460" s="39"/>
      <c r="K460" s="39"/>
      <c r="L460" s="39"/>
      <c r="M460" s="190"/>
      <c r="N460" s="230"/>
      <c r="O460" s="31"/>
      <c r="P460" s="31"/>
      <c r="Q460" s="31"/>
    </row>
    <row r="461" spans="1:17" s="3" customFormat="1" ht="12">
      <c r="A461" s="18"/>
      <c r="B461" s="191" t="s">
        <v>95</v>
      </c>
      <c r="C461" s="42">
        <v>600</v>
      </c>
      <c r="D461" s="52">
        <f aca="true" t="shared" si="109" ref="D461:D467">SUM(C461*0.055)</f>
        <v>33</v>
      </c>
      <c r="E461" s="52">
        <v>7</v>
      </c>
      <c r="F461" s="35">
        <f>SUM(D461:E461)</f>
        <v>40</v>
      </c>
      <c r="G461" s="35"/>
      <c r="H461" s="44"/>
      <c r="I461" s="193">
        <f>SUM(F461-G461)</f>
        <v>40</v>
      </c>
      <c r="J461" s="50"/>
      <c r="K461" s="50"/>
      <c r="L461" s="50"/>
      <c r="M461" s="194"/>
      <c r="N461" s="231">
        <f aca="true" t="shared" si="110" ref="N461:N467">SUM(I461:M461)</f>
        <v>40</v>
      </c>
      <c r="O461" s="31"/>
      <c r="P461" s="31"/>
      <c r="Q461" s="31"/>
    </row>
    <row r="462" spans="1:17" s="3" customFormat="1" ht="12">
      <c r="A462" s="219"/>
      <c r="B462" s="57" t="s">
        <v>552</v>
      </c>
      <c r="C462" s="76">
        <v>600</v>
      </c>
      <c r="D462" s="93">
        <f t="shared" si="109"/>
        <v>33</v>
      </c>
      <c r="E462" s="93">
        <v>7</v>
      </c>
      <c r="F462" s="78">
        <f aca="true" t="shared" si="111" ref="F462:F467">SUM(D462:E462)</f>
        <v>40</v>
      </c>
      <c r="G462" s="78">
        <v>40</v>
      </c>
      <c r="H462" s="89">
        <v>42101</v>
      </c>
      <c r="I462" s="100">
        <f aca="true" t="shared" si="112" ref="I462:I468">SUM(F462-G462)</f>
        <v>0</v>
      </c>
      <c r="J462" s="101"/>
      <c r="K462" s="36">
        <v>-0.29</v>
      </c>
      <c r="L462" s="101"/>
      <c r="M462" s="117"/>
      <c r="N462" s="66">
        <f t="shared" si="110"/>
        <v>-0.29</v>
      </c>
      <c r="O462" s="31"/>
      <c r="P462" s="31"/>
      <c r="Q462" s="31"/>
    </row>
    <row r="463" spans="1:17" s="3" customFormat="1" ht="12">
      <c r="A463" s="18"/>
      <c r="B463" s="184" t="s">
        <v>188</v>
      </c>
      <c r="C463" s="27">
        <v>600</v>
      </c>
      <c r="D463" s="52">
        <f t="shared" si="109"/>
        <v>33</v>
      </c>
      <c r="E463" s="52">
        <v>7</v>
      </c>
      <c r="F463" s="29">
        <f t="shared" si="111"/>
        <v>40</v>
      </c>
      <c r="G463" s="29"/>
      <c r="H463" s="30"/>
      <c r="I463" s="186">
        <f t="shared" si="112"/>
        <v>40</v>
      </c>
      <c r="J463" s="29"/>
      <c r="K463" s="29"/>
      <c r="L463" s="29"/>
      <c r="M463" s="187"/>
      <c r="N463" s="231">
        <f t="shared" si="110"/>
        <v>40</v>
      </c>
      <c r="O463" s="31"/>
      <c r="P463" s="31"/>
      <c r="Q463" s="31"/>
    </row>
    <row r="464" spans="1:17" s="3" customFormat="1" ht="12">
      <c r="A464" s="219"/>
      <c r="B464" s="91" t="s">
        <v>653</v>
      </c>
      <c r="C464" s="92">
        <v>600</v>
      </c>
      <c r="D464" s="93">
        <f t="shared" si="109"/>
        <v>33</v>
      </c>
      <c r="E464" s="93">
        <v>7</v>
      </c>
      <c r="F464" s="94">
        <f t="shared" si="111"/>
        <v>40</v>
      </c>
      <c r="G464" s="94">
        <v>40</v>
      </c>
      <c r="H464" s="95">
        <v>42114</v>
      </c>
      <c r="I464" s="96">
        <f t="shared" si="112"/>
        <v>0</v>
      </c>
      <c r="J464" s="94"/>
      <c r="K464" s="94"/>
      <c r="L464" s="94"/>
      <c r="M464" s="106"/>
      <c r="N464" s="90">
        <f t="shared" si="110"/>
        <v>0</v>
      </c>
      <c r="O464" s="31"/>
      <c r="P464" s="31"/>
      <c r="Q464" s="31"/>
    </row>
    <row r="465" spans="1:17" s="3" customFormat="1" ht="12">
      <c r="A465" s="18"/>
      <c r="B465" s="188" t="s">
        <v>767</v>
      </c>
      <c r="C465" s="37">
        <v>605</v>
      </c>
      <c r="D465" s="52">
        <f t="shared" si="109"/>
        <v>33.275</v>
      </c>
      <c r="E465" s="52">
        <v>7</v>
      </c>
      <c r="F465" s="39">
        <f t="shared" si="111"/>
        <v>40.275</v>
      </c>
      <c r="G465" s="39"/>
      <c r="H465" s="48"/>
      <c r="I465" s="189">
        <f t="shared" si="112"/>
        <v>40.275</v>
      </c>
      <c r="J465" s="39"/>
      <c r="K465" s="39"/>
      <c r="L465" s="39"/>
      <c r="M465" s="190"/>
      <c r="N465" s="231">
        <f t="shared" si="110"/>
        <v>40.275</v>
      </c>
      <c r="O465" s="31"/>
      <c r="P465" s="31"/>
      <c r="Q465" s="31"/>
    </row>
    <row r="466" spans="1:17" s="3" customFormat="1" ht="12">
      <c r="A466" s="219"/>
      <c r="B466" s="198" t="s">
        <v>787</v>
      </c>
      <c r="C466" s="51">
        <v>608</v>
      </c>
      <c r="D466" s="52">
        <f>SUM(C466*0.055)+7</f>
        <v>40.44</v>
      </c>
      <c r="E466" s="52"/>
      <c r="F466" s="50">
        <f t="shared" si="111"/>
        <v>40.44</v>
      </c>
      <c r="G466" s="50"/>
      <c r="H466" s="56"/>
      <c r="I466" s="189">
        <f t="shared" si="112"/>
        <v>40.44</v>
      </c>
      <c r="J466" s="39"/>
      <c r="K466" s="39"/>
      <c r="L466" s="39"/>
      <c r="M466" s="190"/>
      <c r="N466" s="231">
        <f t="shared" si="110"/>
        <v>40.44</v>
      </c>
      <c r="O466" s="31"/>
      <c r="P466" s="31"/>
      <c r="Q466" s="31"/>
    </row>
    <row r="467" spans="1:17" s="3" customFormat="1" ht="12">
      <c r="A467" s="18"/>
      <c r="B467" s="91" t="s">
        <v>599</v>
      </c>
      <c r="C467" s="92">
        <v>600</v>
      </c>
      <c r="D467" s="93">
        <f t="shared" si="109"/>
        <v>33</v>
      </c>
      <c r="E467" s="93">
        <v>7</v>
      </c>
      <c r="F467" s="94">
        <f t="shared" si="111"/>
        <v>40</v>
      </c>
      <c r="G467" s="94">
        <v>40</v>
      </c>
      <c r="H467" s="95">
        <v>42123</v>
      </c>
      <c r="I467" s="96">
        <f t="shared" si="112"/>
        <v>0</v>
      </c>
      <c r="J467" s="94"/>
      <c r="K467" s="94"/>
      <c r="L467" s="94"/>
      <c r="M467" s="106"/>
      <c r="N467" s="90">
        <f t="shared" si="110"/>
        <v>0</v>
      </c>
      <c r="O467" s="31"/>
      <c r="P467" s="31"/>
      <c r="Q467" s="31"/>
    </row>
    <row r="468" spans="1:17" s="3" customFormat="1" ht="12">
      <c r="A468" s="219"/>
      <c r="B468" s="184" t="s">
        <v>746</v>
      </c>
      <c r="C468" s="27">
        <v>600</v>
      </c>
      <c r="D468" s="28">
        <f>(SUM(C468:C469))*0.055</f>
        <v>66</v>
      </c>
      <c r="E468" s="28">
        <v>7</v>
      </c>
      <c r="F468" s="29">
        <f>SUM(D468:E469)-33</f>
        <v>40</v>
      </c>
      <c r="G468" s="29"/>
      <c r="H468" s="34"/>
      <c r="I468" s="29">
        <f t="shared" si="112"/>
        <v>40</v>
      </c>
      <c r="J468" s="29"/>
      <c r="K468" s="29"/>
      <c r="L468" s="29"/>
      <c r="M468" s="29"/>
      <c r="N468" s="229">
        <f>SUM(F468+J468+K468+L468+M468-G468-G469+J469+K469+L469+M469)</f>
        <v>40</v>
      </c>
      <c r="O468" s="31"/>
      <c r="P468" s="31"/>
      <c r="Q468" s="31"/>
    </row>
    <row r="469" spans="1:17" s="3" customFormat="1" ht="12">
      <c r="A469" s="219"/>
      <c r="B469" s="191" t="s">
        <v>747</v>
      </c>
      <c r="C469" s="42">
        <v>600</v>
      </c>
      <c r="D469" s="43"/>
      <c r="E469" s="43"/>
      <c r="F469" s="35"/>
      <c r="G469" s="35"/>
      <c r="H469" s="200"/>
      <c r="I469" s="35"/>
      <c r="J469" s="35"/>
      <c r="K469" s="35"/>
      <c r="L469" s="35"/>
      <c r="M469" s="35"/>
      <c r="N469" s="228"/>
      <c r="O469" s="31"/>
      <c r="P469" s="31"/>
      <c r="Q469" s="31"/>
    </row>
    <row r="470" spans="1:17" s="3" customFormat="1" ht="12">
      <c r="A470" s="18"/>
      <c r="B470" s="91" t="s">
        <v>419</v>
      </c>
      <c r="C470" s="92">
        <v>600</v>
      </c>
      <c r="D470" s="93">
        <f>SUM(C470*0.055)</f>
        <v>33</v>
      </c>
      <c r="E470" s="93">
        <v>7</v>
      </c>
      <c r="F470" s="94">
        <f>SUM(D470:E470)</f>
        <v>40</v>
      </c>
      <c r="G470" s="94">
        <v>40</v>
      </c>
      <c r="H470" s="95">
        <v>42149</v>
      </c>
      <c r="I470" s="96">
        <f>SUM(F470-G470)</f>
        <v>0</v>
      </c>
      <c r="J470" s="94"/>
      <c r="K470" s="94"/>
      <c r="L470" s="94"/>
      <c r="M470" s="106"/>
      <c r="N470" s="90">
        <f>SUM(I470:M470)</f>
        <v>0</v>
      </c>
      <c r="O470" s="31"/>
      <c r="P470" s="31"/>
      <c r="Q470" s="31"/>
    </row>
    <row r="471" spans="1:17" s="3" customFormat="1" ht="12">
      <c r="A471" s="219"/>
      <c r="B471" s="188" t="s">
        <v>612</v>
      </c>
      <c r="C471" s="37">
        <v>600</v>
      </c>
      <c r="D471" s="52">
        <f>SUM(C471*0.055)</f>
        <v>33</v>
      </c>
      <c r="E471" s="52">
        <v>7</v>
      </c>
      <c r="F471" s="39">
        <f>SUM(D471:E471)</f>
        <v>40</v>
      </c>
      <c r="G471" s="39"/>
      <c r="H471" s="48"/>
      <c r="I471" s="189">
        <f>SUM(F471-G471)</f>
        <v>40</v>
      </c>
      <c r="J471" s="39"/>
      <c r="K471" s="39"/>
      <c r="L471" s="39"/>
      <c r="M471" s="190"/>
      <c r="N471" s="231">
        <f>SUM(I471:M471)</f>
        <v>40</v>
      </c>
      <c r="O471" s="31"/>
      <c r="P471" s="31"/>
      <c r="Q471" s="31"/>
    </row>
    <row r="472" spans="1:17" s="3" customFormat="1" ht="12">
      <c r="A472" s="18"/>
      <c r="B472" s="198" t="s">
        <v>657</v>
      </c>
      <c r="C472" s="51">
        <v>600</v>
      </c>
      <c r="D472" s="52">
        <f>SUM(C472*0.055)</f>
        <v>33</v>
      </c>
      <c r="E472" s="52">
        <v>7</v>
      </c>
      <c r="F472" s="50">
        <f>SUM(D472:E472)</f>
        <v>40</v>
      </c>
      <c r="G472" s="50"/>
      <c r="H472" s="56"/>
      <c r="I472" s="193">
        <f>SUM(F472-G472)</f>
        <v>40</v>
      </c>
      <c r="J472" s="50"/>
      <c r="K472" s="50"/>
      <c r="L472" s="50"/>
      <c r="M472" s="194"/>
      <c r="N472" s="231">
        <f>SUM(I472:M472)</f>
        <v>40</v>
      </c>
      <c r="O472" s="31"/>
      <c r="P472" s="31"/>
      <c r="Q472" s="31"/>
    </row>
    <row r="473" spans="1:17" s="3" customFormat="1" ht="12">
      <c r="A473" s="219"/>
      <c r="B473" s="184" t="s">
        <v>903</v>
      </c>
      <c r="C473" s="27">
        <v>600</v>
      </c>
      <c r="D473" s="28">
        <f>(SUM(C473:C474))*0.055</f>
        <v>66</v>
      </c>
      <c r="E473" s="28">
        <v>7</v>
      </c>
      <c r="F473" s="29">
        <f>SUM(D473:E474)</f>
        <v>73</v>
      </c>
      <c r="G473" s="29"/>
      <c r="H473" s="34"/>
      <c r="I473" s="186">
        <f>SUM(F473-G473)</f>
        <v>73</v>
      </c>
      <c r="J473" s="29"/>
      <c r="K473" s="29"/>
      <c r="L473" s="29"/>
      <c r="M473" s="187"/>
      <c r="N473" s="229">
        <f>SUM(F473+J473+K473+L473+M473-G473-G474+J474+K474+L474+M474)</f>
        <v>73</v>
      </c>
      <c r="O473" s="31"/>
      <c r="P473" s="31"/>
      <c r="Q473" s="31"/>
    </row>
    <row r="474" spans="1:17" s="3" customFormat="1" ht="12">
      <c r="A474" s="219"/>
      <c r="B474" s="188" t="s">
        <v>902</v>
      </c>
      <c r="C474" s="37">
        <v>600</v>
      </c>
      <c r="D474" s="38"/>
      <c r="E474" s="38"/>
      <c r="F474" s="39"/>
      <c r="G474" s="39"/>
      <c r="H474" s="200"/>
      <c r="I474" s="189"/>
      <c r="J474" s="39"/>
      <c r="K474" s="39"/>
      <c r="L474" s="39"/>
      <c r="M474" s="190"/>
      <c r="N474" s="190"/>
      <c r="O474" s="31"/>
      <c r="P474" s="31"/>
      <c r="Q474" s="31"/>
    </row>
    <row r="475" spans="1:17" s="3" customFormat="1" ht="12">
      <c r="A475" s="18"/>
      <c r="B475" s="184" t="s">
        <v>33</v>
      </c>
      <c r="C475" s="27">
        <v>600</v>
      </c>
      <c r="D475" s="28">
        <f>(SUM(C475:C476))*0.055</f>
        <v>62.7</v>
      </c>
      <c r="E475" s="28">
        <v>7</v>
      </c>
      <c r="F475" s="29">
        <f>SUM(D475:E476)</f>
        <v>69.7</v>
      </c>
      <c r="G475" s="29"/>
      <c r="H475" s="34"/>
      <c r="I475" s="29">
        <f>SUM(F475-G475)</f>
        <v>69.7</v>
      </c>
      <c r="J475" s="29"/>
      <c r="K475" s="29"/>
      <c r="L475" s="29"/>
      <c r="M475" s="29"/>
      <c r="N475" s="229">
        <f>SUM(F475+J475+K475+L475+M475-G475-G476+J476+K476+L476+M476)</f>
        <v>69.7</v>
      </c>
      <c r="O475" s="31"/>
      <c r="P475" s="31"/>
      <c r="Q475" s="31"/>
    </row>
    <row r="476" spans="1:17" s="3" customFormat="1" ht="12">
      <c r="A476" s="18"/>
      <c r="B476" s="188" t="s">
        <v>34</v>
      </c>
      <c r="C476" s="37">
        <v>540</v>
      </c>
      <c r="D476" s="38"/>
      <c r="E476" s="38"/>
      <c r="F476" s="39"/>
      <c r="G476" s="39"/>
      <c r="H476" s="200"/>
      <c r="I476" s="39"/>
      <c r="J476" s="39"/>
      <c r="K476" s="39"/>
      <c r="L476" s="39"/>
      <c r="M476" s="39"/>
      <c r="N476" s="230"/>
      <c r="O476" s="31"/>
      <c r="P476" s="31"/>
      <c r="Q476" s="31"/>
    </row>
    <row r="477" spans="1:17" s="3" customFormat="1" ht="12">
      <c r="A477" s="219"/>
      <c r="B477" s="91" t="s">
        <v>132</v>
      </c>
      <c r="C477" s="92">
        <v>600</v>
      </c>
      <c r="D477" s="93">
        <f aca="true" t="shared" si="113" ref="D477:D484">SUM(C477*0.055)</f>
        <v>33</v>
      </c>
      <c r="E477" s="93">
        <v>7</v>
      </c>
      <c r="F477" s="94">
        <f aca="true" t="shared" si="114" ref="F477:F484">SUM(D477:E477)</f>
        <v>40</v>
      </c>
      <c r="G477" s="94">
        <v>40</v>
      </c>
      <c r="H477" s="99">
        <v>42155</v>
      </c>
      <c r="I477" s="96">
        <f>SUM(F477-G477)</f>
        <v>0</v>
      </c>
      <c r="J477" s="94"/>
      <c r="K477" s="94"/>
      <c r="L477" s="94"/>
      <c r="M477" s="106"/>
      <c r="N477" s="90">
        <f aca="true" t="shared" si="115" ref="N477:N484">SUM(I477:M477)</f>
        <v>0</v>
      </c>
      <c r="O477" s="31"/>
      <c r="P477" s="31"/>
      <c r="Q477" s="31"/>
    </row>
    <row r="478" spans="1:17" s="3" customFormat="1" ht="12">
      <c r="A478" s="18"/>
      <c r="B478" s="184" t="s">
        <v>484</v>
      </c>
      <c r="C478" s="27">
        <v>600</v>
      </c>
      <c r="D478" s="52">
        <f t="shared" si="113"/>
        <v>33</v>
      </c>
      <c r="E478" s="52">
        <v>7</v>
      </c>
      <c r="F478" s="29">
        <f t="shared" si="114"/>
        <v>40</v>
      </c>
      <c r="G478" s="29"/>
      <c r="H478" s="34"/>
      <c r="I478" s="186">
        <f aca="true" t="shared" si="116" ref="I478:I485">SUM(F478-G478)</f>
        <v>40</v>
      </c>
      <c r="J478" s="29"/>
      <c r="K478" s="29"/>
      <c r="L478" s="29"/>
      <c r="M478" s="187"/>
      <c r="N478" s="231">
        <f t="shared" si="115"/>
        <v>40</v>
      </c>
      <c r="O478" s="31"/>
      <c r="P478" s="31"/>
      <c r="Q478" s="31"/>
    </row>
    <row r="479" spans="1:17" s="3" customFormat="1" ht="12">
      <c r="A479" s="219"/>
      <c r="B479" s="54" t="s">
        <v>57</v>
      </c>
      <c r="C479" s="51">
        <v>600</v>
      </c>
      <c r="D479" s="52">
        <f t="shared" si="113"/>
        <v>33</v>
      </c>
      <c r="E479" s="52">
        <v>7</v>
      </c>
      <c r="F479" s="50">
        <f t="shared" si="114"/>
        <v>40</v>
      </c>
      <c r="G479" s="50"/>
      <c r="H479" s="53"/>
      <c r="I479" s="193">
        <f t="shared" si="116"/>
        <v>40</v>
      </c>
      <c r="J479" s="50"/>
      <c r="K479" s="50"/>
      <c r="L479" s="33">
        <v>0.12</v>
      </c>
      <c r="M479" s="194"/>
      <c r="N479" s="231">
        <f t="shared" si="115"/>
        <v>40.12</v>
      </c>
      <c r="O479" s="31"/>
      <c r="P479" s="31"/>
      <c r="Q479" s="31"/>
    </row>
    <row r="480" spans="1:17" s="3" customFormat="1" ht="12">
      <c r="A480" s="18"/>
      <c r="B480" s="188" t="s">
        <v>819</v>
      </c>
      <c r="C480" s="37">
        <v>600</v>
      </c>
      <c r="D480" s="52">
        <f t="shared" si="113"/>
        <v>33</v>
      </c>
      <c r="E480" s="52">
        <v>7</v>
      </c>
      <c r="F480" s="39">
        <f t="shared" si="114"/>
        <v>40</v>
      </c>
      <c r="G480" s="39"/>
      <c r="H480" s="200"/>
      <c r="I480" s="39">
        <f t="shared" si="116"/>
        <v>40</v>
      </c>
      <c r="J480" s="39"/>
      <c r="K480" s="39"/>
      <c r="L480" s="39"/>
      <c r="M480" s="190"/>
      <c r="N480" s="231">
        <f t="shared" si="115"/>
        <v>40</v>
      </c>
      <c r="O480" s="31"/>
      <c r="P480" s="31"/>
      <c r="Q480" s="31"/>
    </row>
    <row r="481" spans="1:17" s="3" customFormat="1" ht="12">
      <c r="A481" s="219"/>
      <c r="B481" s="75" t="s">
        <v>906</v>
      </c>
      <c r="C481" s="76">
        <v>600</v>
      </c>
      <c r="D481" s="93">
        <f t="shared" si="113"/>
        <v>33</v>
      </c>
      <c r="E481" s="93">
        <v>7</v>
      </c>
      <c r="F481" s="78">
        <f t="shared" si="114"/>
        <v>40</v>
      </c>
      <c r="G481" s="78">
        <v>40</v>
      </c>
      <c r="H481" s="89">
        <v>42091</v>
      </c>
      <c r="I481" s="80">
        <f t="shared" si="116"/>
        <v>0</v>
      </c>
      <c r="J481" s="78"/>
      <c r="K481" s="78"/>
      <c r="L481" s="78"/>
      <c r="M481" s="105"/>
      <c r="N481" s="90">
        <f t="shared" si="115"/>
        <v>0</v>
      </c>
      <c r="O481" s="31"/>
      <c r="P481" s="31"/>
      <c r="Q481" s="31"/>
    </row>
    <row r="482" spans="1:17" s="3" customFormat="1" ht="12">
      <c r="A482" s="18"/>
      <c r="B482" s="54" t="s">
        <v>500</v>
      </c>
      <c r="C482" s="92">
        <v>600</v>
      </c>
      <c r="D482" s="93">
        <f t="shared" si="113"/>
        <v>33</v>
      </c>
      <c r="E482" s="93">
        <v>7</v>
      </c>
      <c r="F482" s="94">
        <f t="shared" si="114"/>
        <v>40</v>
      </c>
      <c r="G482" s="94">
        <v>33.02</v>
      </c>
      <c r="H482" s="95">
        <v>42140</v>
      </c>
      <c r="I482" s="129">
        <f t="shared" si="116"/>
        <v>6.979999999999997</v>
      </c>
      <c r="J482" s="94"/>
      <c r="K482" s="94"/>
      <c r="L482" s="94"/>
      <c r="M482" s="139"/>
      <c r="N482" s="136">
        <f t="shared" si="115"/>
        <v>6.979999999999997</v>
      </c>
      <c r="O482" s="31"/>
      <c r="P482" s="31"/>
      <c r="Q482" s="31"/>
    </row>
    <row r="483" spans="1:17" s="3" customFormat="1" ht="12">
      <c r="A483" s="219"/>
      <c r="B483" s="102" t="s">
        <v>47</v>
      </c>
      <c r="C483" s="103">
        <v>600</v>
      </c>
      <c r="D483" s="93">
        <f t="shared" si="113"/>
        <v>33</v>
      </c>
      <c r="E483" s="93">
        <v>7</v>
      </c>
      <c r="F483" s="101">
        <f t="shared" si="114"/>
        <v>40</v>
      </c>
      <c r="G483" s="101">
        <v>40</v>
      </c>
      <c r="H483" s="104">
        <v>42109</v>
      </c>
      <c r="I483" s="100">
        <f t="shared" si="116"/>
        <v>0</v>
      </c>
      <c r="J483" s="101"/>
      <c r="K483" s="101"/>
      <c r="L483" s="101"/>
      <c r="M483" s="117"/>
      <c r="N483" s="90">
        <f t="shared" si="115"/>
        <v>0</v>
      </c>
      <c r="O483" s="31"/>
      <c r="P483" s="31"/>
      <c r="Q483" s="31"/>
    </row>
    <row r="484" spans="1:17" s="3" customFormat="1" ht="12">
      <c r="A484" s="18"/>
      <c r="B484" s="54" t="s">
        <v>877</v>
      </c>
      <c r="C484" s="51">
        <v>600</v>
      </c>
      <c r="D484" s="52">
        <f t="shared" si="113"/>
        <v>33</v>
      </c>
      <c r="E484" s="52">
        <v>7</v>
      </c>
      <c r="F484" s="50">
        <f t="shared" si="114"/>
        <v>40</v>
      </c>
      <c r="G484" s="50"/>
      <c r="H484" s="53"/>
      <c r="I484" s="193">
        <f t="shared" si="116"/>
        <v>40</v>
      </c>
      <c r="J484" s="50"/>
      <c r="K484" s="50"/>
      <c r="L484" s="33">
        <v>1.13</v>
      </c>
      <c r="M484" s="194"/>
      <c r="N484" s="231">
        <f t="shared" si="115"/>
        <v>41.13</v>
      </c>
      <c r="O484" s="31"/>
      <c r="P484" s="31"/>
      <c r="Q484" s="31"/>
    </row>
    <row r="485" spans="1:17" s="3" customFormat="1" ht="12">
      <c r="A485" s="219"/>
      <c r="B485" s="41" t="s">
        <v>54</v>
      </c>
      <c r="C485" s="103">
        <v>609</v>
      </c>
      <c r="D485" s="77">
        <f>(SUM(C485:C486))*0.055</f>
        <v>67.045</v>
      </c>
      <c r="E485" s="97">
        <v>7</v>
      </c>
      <c r="F485" s="101">
        <f>SUM(D485:E486)</f>
        <v>74.045</v>
      </c>
      <c r="G485" s="101">
        <v>73</v>
      </c>
      <c r="H485" s="111">
        <v>42097</v>
      </c>
      <c r="I485" s="45">
        <f t="shared" si="116"/>
        <v>1.0450000000000017</v>
      </c>
      <c r="J485" s="101"/>
      <c r="K485" s="101"/>
      <c r="L485" s="101"/>
      <c r="M485" s="101"/>
      <c r="N485" s="74">
        <f>SUM(I485:M486)</f>
        <v>1.0450000000000017</v>
      </c>
      <c r="O485" s="31"/>
      <c r="P485" s="31"/>
      <c r="Q485" s="31"/>
    </row>
    <row r="486" spans="1:17" s="3" customFormat="1" ht="12">
      <c r="A486" s="219"/>
      <c r="B486" s="41" t="s">
        <v>55</v>
      </c>
      <c r="C486" s="103">
        <v>610</v>
      </c>
      <c r="D486" s="97"/>
      <c r="E486" s="97"/>
      <c r="F486" s="101"/>
      <c r="G486" s="101"/>
      <c r="H486" s="111"/>
      <c r="I486" s="45"/>
      <c r="J486" s="101"/>
      <c r="K486" s="101"/>
      <c r="L486" s="101"/>
      <c r="M486" s="101"/>
      <c r="N486" s="74"/>
      <c r="O486" s="31"/>
      <c r="P486" s="31"/>
      <c r="Q486" s="31"/>
    </row>
    <row r="487" spans="1:17" s="3" customFormat="1" ht="12">
      <c r="A487" s="18"/>
      <c r="B487" s="57" t="s">
        <v>103</v>
      </c>
      <c r="C487" s="27">
        <v>600</v>
      </c>
      <c r="D487" s="52">
        <f aca="true" t="shared" si="117" ref="D487:D516">SUM(C487*0.055)</f>
        <v>33</v>
      </c>
      <c r="E487" s="52">
        <v>7</v>
      </c>
      <c r="F487" s="29">
        <f>SUM(D487:E487)</f>
        <v>40</v>
      </c>
      <c r="G487" s="29"/>
      <c r="H487" s="30"/>
      <c r="I487" s="186">
        <f>SUM(F487-G487)</f>
        <v>40</v>
      </c>
      <c r="J487" s="29"/>
      <c r="K487" s="58">
        <v>-12.86</v>
      </c>
      <c r="L487" s="29"/>
      <c r="M487" s="205"/>
      <c r="N487" s="231">
        <f aca="true" t="shared" si="118" ref="N487:N516">SUM(I487:M487)</f>
        <v>27.14</v>
      </c>
      <c r="O487" s="31"/>
      <c r="P487" s="31"/>
      <c r="Q487" s="31"/>
    </row>
    <row r="488" spans="1:17" s="3" customFormat="1" ht="12">
      <c r="A488" s="219"/>
      <c r="B488" s="54" t="s">
        <v>251</v>
      </c>
      <c r="C488" s="51">
        <v>600</v>
      </c>
      <c r="D488" s="52">
        <f t="shared" si="117"/>
        <v>33</v>
      </c>
      <c r="E488" s="52">
        <v>7</v>
      </c>
      <c r="F488" s="50">
        <f aca="true" t="shared" si="119" ref="F488:F495">SUM(D488:E488)</f>
        <v>40</v>
      </c>
      <c r="G488" s="50"/>
      <c r="H488" s="53"/>
      <c r="I488" s="193">
        <f aca="true" t="shared" si="120" ref="I488:I495">SUM(F488-G488)</f>
        <v>40</v>
      </c>
      <c r="J488" s="50"/>
      <c r="K488" s="50"/>
      <c r="L488" s="33">
        <v>1.54</v>
      </c>
      <c r="M488" s="194"/>
      <c r="N488" s="231">
        <f t="shared" si="118"/>
        <v>41.54</v>
      </c>
      <c r="O488" s="31"/>
      <c r="P488" s="31"/>
      <c r="Q488" s="31"/>
    </row>
    <row r="489" spans="1:17" s="3" customFormat="1" ht="12">
      <c r="A489" s="18"/>
      <c r="B489" s="188" t="s">
        <v>96</v>
      </c>
      <c r="C489" s="37">
        <v>600</v>
      </c>
      <c r="D489" s="52">
        <f t="shared" si="117"/>
        <v>33</v>
      </c>
      <c r="E489" s="52">
        <v>7</v>
      </c>
      <c r="F489" s="39">
        <f t="shared" si="119"/>
        <v>40</v>
      </c>
      <c r="G489" s="39"/>
      <c r="H489" s="48"/>
      <c r="I489" s="189">
        <f t="shared" si="120"/>
        <v>40</v>
      </c>
      <c r="J489" s="39"/>
      <c r="K489" s="39"/>
      <c r="L489" s="39"/>
      <c r="M489" s="190"/>
      <c r="N489" s="231">
        <f t="shared" si="118"/>
        <v>40</v>
      </c>
      <c r="O489" s="31"/>
      <c r="P489" s="31"/>
      <c r="Q489" s="31"/>
    </row>
    <row r="490" spans="1:17" s="3" customFormat="1" ht="12">
      <c r="A490" s="219"/>
      <c r="B490" s="57" t="s">
        <v>438</v>
      </c>
      <c r="C490" s="76">
        <v>600</v>
      </c>
      <c r="D490" s="77">
        <f t="shared" si="117"/>
        <v>33</v>
      </c>
      <c r="E490" s="77">
        <v>7</v>
      </c>
      <c r="F490" s="78">
        <f t="shared" si="119"/>
        <v>40</v>
      </c>
      <c r="G490" s="78">
        <v>50</v>
      </c>
      <c r="H490" s="79">
        <v>42108</v>
      </c>
      <c r="I490" s="67">
        <f t="shared" si="120"/>
        <v>-10</v>
      </c>
      <c r="J490" s="78"/>
      <c r="K490" s="78"/>
      <c r="L490" s="78"/>
      <c r="M490" s="105"/>
      <c r="N490" s="59">
        <f t="shared" si="118"/>
        <v>-10</v>
      </c>
      <c r="O490" s="31"/>
      <c r="P490" s="31"/>
      <c r="Q490" s="31"/>
    </row>
    <row r="491" spans="1:17" s="3" customFormat="1" ht="12">
      <c r="A491" s="18"/>
      <c r="B491" s="75" t="s">
        <v>193</v>
      </c>
      <c r="C491" s="76">
        <v>600</v>
      </c>
      <c r="D491" s="77">
        <f t="shared" si="117"/>
        <v>33</v>
      </c>
      <c r="E491" s="77">
        <v>7</v>
      </c>
      <c r="F491" s="78">
        <f t="shared" si="119"/>
        <v>40</v>
      </c>
      <c r="G491" s="78">
        <v>39.71</v>
      </c>
      <c r="H491" s="79">
        <v>42126</v>
      </c>
      <c r="I491" s="80">
        <f t="shared" si="120"/>
        <v>0.28999999999999915</v>
      </c>
      <c r="J491" s="78"/>
      <c r="K491" s="78">
        <v>-0.29</v>
      </c>
      <c r="L491" s="78"/>
      <c r="M491" s="105"/>
      <c r="N491" s="105">
        <v>0</v>
      </c>
      <c r="O491" s="31"/>
      <c r="P491" s="31"/>
      <c r="Q491" s="31"/>
    </row>
    <row r="492" spans="1:17" s="3" customFormat="1" ht="12">
      <c r="A492" s="18"/>
      <c r="B492" s="82" t="s">
        <v>193</v>
      </c>
      <c r="C492" s="83"/>
      <c r="D492" s="84"/>
      <c r="E492" s="84"/>
      <c r="F492" s="85"/>
      <c r="G492" s="85"/>
      <c r="H492" s="86" t="s">
        <v>66</v>
      </c>
      <c r="I492" s="87">
        <v>-0.29</v>
      </c>
      <c r="J492" s="85"/>
      <c r="K492" s="85">
        <v>0.29</v>
      </c>
      <c r="L492" s="85"/>
      <c r="M492" s="113"/>
      <c r="N492" s="113"/>
      <c r="O492" s="31"/>
      <c r="P492" s="31"/>
      <c r="Q492" s="31"/>
    </row>
    <row r="493" spans="1:17" s="3" customFormat="1" ht="12">
      <c r="A493" s="219"/>
      <c r="B493" s="102" t="s">
        <v>359</v>
      </c>
      <c r="C493" s="103">
        <v>617</v>
      </c>
      <c r="D493" s="84">
        <f t="shared" si="117"/>
        <v>33.935</v>
      </c>
      <c r="E493" s="84">
        <v>7</v>
      </c>
      <c r="F493" s="101">
        <f t="shared" si="119"/>
        <v>40.935</v>
      </c>
      <c r="G493" s="101">
        <v>40.94</v>
      </c>
      <c r="H493" s="104">
        <v>42110</v>
      </c>
      <c r="I493" s="100">
        <v>0</v>
      </c>
      <c r="J493" s="101"/>
      <c r="K493" s="101"/>
      <c r="L493" s="101"/>
      <c r="M493" s="117"/>
      <c r="N493" s="88">
        <f t="shared" si="118"/>
        <v>0</v>
      </c>
      <c r="O493" s="31"/>
      <c r="P493" s="31"/>
      <c r="Q493" s="31"/>
    </row>
    <row r="494" spans="1:17" s="3" customFormat="1" ht="12">
      <c r="A494" s="18"/>
      <c r="B494" s="184" t="s">
        <v>915</v>
      </c>
      <c r="C494" s="27">
        <v>600</v>
      </c>
      <c r="D494" s="28">
        <f t="shared" si="117"/>
        <v>33</v>
      </c>
      <c r="E494" s="28">
        <v>7</v>
      </c>
      <c r="F494" s="29">
        <f t="shared" si="119"/>
        <v>40</v>
      </c>
      <c r="G494" s="29"/>
      <c r="H494" s="30"/>
      <c r="I494" s="186">
        <f t="shared" si="120"/>
        <v>40</v>
      </c>
      <c r="J494" s="29"/>
      <c r="K494" s="29"/>
      <c r="L494" s="29"/>
      <c r="M494" s="187"/>
      <c r="N494" s="229">
        <f t="shared" si="118"/>
        <v>40</v>
      </c>
      <c r="O494" s="31"/>
      <c r="P494" s="31"/>
      <c r="Q494" s="31"/>
    </row>
    <row r="495" spans="1:17" s="3" customFormat="1" ht="12">
      <c r="A495" s="219"/>
      <c r="B495" s="75" t="s">
        <v>472</v>
      </c>
      <c r="C495" s="76">
        <v>600</v>
      </c>
      <c r="D495" s="77">
        <f t="shared" si="117"/>
        <v>33</v>
      </c>
      <c r="E495" s="77">
        <v>7</v>
      </c>
      <c r="F495" s="78">
        <f t="shared" si="119"/>
        <v>40</v>
      </c>
      <c r="G495" s="78">
        <v>40</v>
      </c>
      <c r="H495" s="79">
        <v>42145</v>
      </c>
      <c r="I495" s="80">
        <f t="shared" si="120"/>
        <v>0</v>
      </c>
      <c r="J495" s="78"/>
      <c r="K495" s="78">
        <v>36.49</v>
      </c>
      <c r="L495" s="78">
        <v>1.97</v>
      </c>
      <c r="M495" s="105"/>
      <c r="N495" s="105">
        <f>SUM(I495:M496)</f>
        <v>0</v>
      </c>
      <c r="O495" s="31"/>
      <c r="P495" s="31"/>
      <c r="Q495" s="31"/>
    </row>
    <row r="496" spans="1:17" s="3" customFormat="1" ht="12">
      <c r="A496" s="219"/>
      <c r="B496" s="82" t="s">
        <v>472</v>
      </c>
      <c r="C496" s="83"/>
      <c r="D496" s="84"/>
      <c r="E496" s="84"/>
      <c r="F496" s="85"/>
      <c r="G496" s="85"/>
      <c r="H496" s="86">
        <v>42145</v>
      </c>
      <c r="I496" s="87"/>
      <c r="J496" s="85"/>
      <c r="K496" s="85">
        <v>-36.49</v>
      </c>
      <c r="L496" s="85">
        <v>-1.97</v>
      </c>
      <c r="M496" s="113"/>
      <c r="N496" s="113"/>
      <c r="O496" s="31"/>
      <c r="P496" s="31"/>
      <c r="Q496" s="31"/>
    </row>
    <row r="497" spans="1:17" s="3" customFormat="1" ht="12">
      <c r="A497" s="18"/>
      <c r="B497" s="191" t="s">
        <v>284</v>
      </c>
      <c r="C497" s="42">
        <v>600</v>
      </c>
      <c r="D497" s="38">
        <f t="shared" si="117"/>
        <v>33</v>
      </c>
      <c r="E497" s="38">
        <v>7</v>
      </c>
      <c r="F497" s="35">
        <f aca="true" t="shared" si="121" ref="F497:F504">SUM(D497:E497)</f>
        <v>40</v>
      </c>
      <c r="G497" s="35"/>
      <c r="H497" s="44"/>
      <c r="I497" s="196">
        <f aca="true" t="shared" si="122" ref="I497:I504">SUM(F497-G497)</f>
        <v>40</v>
      </c>
      <c r="J497" s="35"/>
      <c r="K497" s="35"/>
      <c r="L497" s="35"/>
      <c r="M497" s="192"/>
      <c r="N497" s="230">
        <f t="shared" si="118"/>
        <v>40</v>
      </c>
      <c r="O497" s="31"/>
      <c r="P497" s="31"/>
      <c r="Q497" s="31"/>
    </row>
    <row r="498" spans="1:17" s="3" customFormat="1" ht="12">
      <c r="A498" s="219"/>
      <c r="B498" s="184" t="s">
        <v>742</v>
      </c>
      <c r="C498" s="27">
        <v>600</v>
      </c>
      <c r="D498" s="52">
        <f t="shared" si="117"/>
        <v>33</v>
      </c>
      <c r="E498" s="52">
        <v>7</v>
      </c>
      <c r="F498" s="29">
        <f t="shared" si="121"/>
        <v>40</v>
      </c>
      <c r="G498" s="29"/>
      <c r="H498" s="30"/>
      <c r="I498" s="186">
        <f t="shared" si="122"/>
        <v>40</v>
      </c>
      <c r="J498" s="29"/>
      <c r="K498" s="29"/>
      <c r="L498" s="29"/>
      <c r="M498" s="187"/>
      <c r="N498" s="231">
        <f t="shared" si="118"/>
        <v>40</v>
      </c>
      <c r="O498" s="31"/>
      <c r="P498" s="31"/>
      <c r="Q498" s="31"/>
    </row>
    <row r="499" spans="1:17" s="3" customFormat="1" ht="12">
      <c r="A499" s="18"/>
      <c r="B499" s="91" t="s">
        <v>591</v>
      </c>
      <c r="C499" s="92">
        <v>645</v>
      </c>
      <c r="D499" s="93">
        <f t="shared" si="117"/>
        <v>35.475</v>
      </c>
      <c r="E499" s="93">
        <v>7</v>
      </c>
      <c r="F499" s="94">
        <f t="shared" si="121"/>
        <v>42.475</v>
      </c>
      <c r="G499" s="94">
        <v>42.48</v>
      </c>
      <c r="H499" s="95">
        <v>42122</v>
      </c>
      <c r="I499" s="96">
        <v>0</v>
      </c>
      <c r="J499" s="94"/>
      <c r="K499" s="94"/>
      <c r="L499" s="94"/>
      <c r="M499" s="106"/>
      <c r="N499" s="90">
        <f t="shared" si="118"/>
        <v>0</v>
      </c>
      <c r="O499" s="31"/>
      <c r="P499" s="31"/>
      <c r="Q499" s="31"/>
    </row>
    <row r="500" spans="1:17" s="3" customFormat="1" ht="12">
      <c r="A500" s="219"/>
      <c r="B500" s="46" t="s">
        <v>150</v>
      </c>
      <c r="C500" s="83">
        <v>604</v>
      </c>
      <c r="D500" s="93">
        <f t="shared" si="117"/>
        <v>33.22</v>
      </c>
      <c r="E500" s="93">
        <v>7</v>
      </c>
      <c r="F500" s="85">
        <f t="shared" si="121"/>
        <v>40.22</v>
      </c>
      <c r="G500" s="85">
        <v>36.69</v>
      </c>
      <c r="H500" s="86">
        <v>42126</v>
      </c>
      <c r="I500" s="130">
        <f>SUM(F500-G500)</f>
        <v>3.530000000000001</v>
      </c>
      <c r="J500" s="85"/>
      <c r="K500" s="85"/>
      <c r="L500" s="85"/>
      <c r="M500" s="113"/>
      <c r="N500" s="136">
        <f t="shared" si="118"/>
        <v>3.530000000000001</v>
      </c>
      <c r="O500" s="31"/>
      <c r="P500" s="31"/>
      <c r="Q500" s="31"/>
    </row>
    <row r="501" spans="1:17" s="3" customFormat="1" ht="12">
      <c r="A501" s="18"/>
      <c r="B501" s="198" t="s">
        <v>515</v>
      </c>
      <c r="C501" s="51">
        <v>640</v>
      </c>
      <c r="D501" s="52">
        <f t="shared" si="117"/>
        <v>35.2</v>
      </c>
      <c r="E501" s="52">
        <v>7</v>
      </c>
      <c r="F501" s="50">
        <f t="shared" si="121"/>
        <v>42.2</v>
      </c>
      <c r="G501" s="50"/>
      <c r="H501" s="56"/>
      <c r="I501" s="189">
        <f t="shared" si="122"/>
        <v>42.2</v>
      </c>
      <c r="J501" s="39"/>
      <c r="K501" s="39"/>
      <c r="L501" s="39"/>
      <c r="M501" s="190"/>
      <c r="N501" s="231">
        <f t="shared" si="118"/>
        <v>42.2</v>
      </c>
      <c r="O501" s="31"/>
      <c r="P501" s="31"/>
      <c r="Q501" s="31"/>
    </row>
    <row r="502" spans="1:17" s="3" customFormat="1" ht="12">
      <c r="A502" s="219"/>
      <c r="B502" s="198" t="s">
        <v>517</v>
      </c>
      <c r="C502" s="51">
        <v>626</v>
      </c>
      <c r="D502" s="52">
        <f t="shared" si="117"/>
        <v>34.43</v>
      </c>
      <c r="E502" s="52">
        <v>7</v>
      </c>
      <c r="F502" s="50">
        <f t="shared" si="121"/>
        <v>41.43</v>
      </c>
      <c r="G502" s="50"/>
      <c r="H502" s="53"/>
      <c r="I502" s="193">
        <f t="shared" si="122"/>
        <v>41.43</v>
      </c>
      <c r="J502" s="50"/>
      <c r="K502" s="50"/>
      <c r="L502" s="50"/>
      <c r="M502" s="194"/>
      <c r="N502" s="231">
        <f t="shared" si="118"/>
        <v>41.43</v>
      </c>
      <c r="O502" s="31"/>
      <c r="P502" s="31"/>
      <c r="Q502" s="31"/>
    </row>
    <row r="503" spans="1:17" s="3" customFormat="1" ht="12">
      <c r="A503" s="18"/>
      <c r="B503" s="184" t="s">
        <v>518</v>
      </c>
      <c r="C503" s="27">
        <v>670</v>
      </c>
      <c r="D503" s="52">
        <f t="shared" si="117"/>
        <v>36.85</v>
      </c>
      <c r="E503" s="52">
        <v>7</v>
      </c>
      <c r="F503" s="29">
        <f t="shared" si="121"/>
        <v>43.85</v>
      </c>
      <c r="G503" s="29"/>
      <c r="H503" s="30"/>
      <c r="I503" s="186">
        <f t="shared" si="122"/>
        <v>43.85</v>
      </c>
      <c r="J503" s="29"/>
      <c r="K503" s="29"/>
      <c r="L503" s="29"/>
      <c r="M503" s="187"/>
      <c r="N503" s="231">
        <f t="shared" si="118"/>
        <v>43.85</v>
      </c>
      <c r="O503" s="31"/>
      <c r="P503" s="31"/>
      <c r="Q503" s="31"/>
    </row>
    <row r="504" spans="1:17" s="3" customFormat="1" ht="12">
      <c r="A504" s="219"/>
      <c r="B504" s="65" t="s">
        <v>430</v>
      </c>
      <c r="C504" s="92">
        <v>600</v>
      </c>
      <c r="D504" s="93">
        <f t="shared" si="117"/>
        <v>33</v>
      </c>
      <c r="E504" s="93">
        <v>7</v>
      </c>
      <c r="F504" s="94">
        <f t="shared" si="121"/>
        <v>40</v>
      </c>
      <c r="G504" s="94">
        <v>40</v>
      </c>
      <c r="H504" s="95">
        <v>42153</v>
      </c>
      <c r="I504" s="96">
        <f t="shared" si="122"/>
        <v>0</v>
      </c>
      <c r="J504" s="94"/>
      <c r="K504" s="49">
        <v>-0.89</v>
      </c>
      <c r="L504" s="94"/>
      <c r="M504" s="106"/>
      <c r="N504" s="66">
        <f t="shared" si="118"/>
        <v>-0.89</v>
      </c>
      <c r="O504" s="31"/>
      <c r="P504" s="31"/>
      <c r="Q504" s="31"/>
    </row>
    <row r="505" spans="1:17" s="3" customFormat="1" ht="12">
      <c r="A505" s="18"/>
      <c r="B505" s="191" t="s">
        <v>416</v>
      </c>
      <c r="C505" s="42">
        <v>600</v>
      </c>
      <c r="D505" s="52">
        <f t="shared" si="117"/>
        <v>33</v>
      </c>
      <c r="E505" s="52">
        <v>7</v>
      </c>
      <c r="F505" s="35">
        <f>SUM(D505:E505)</f>
        <v>40</v>
      </c>
      <c r="G505" s="35"/>
      <c r="H505" s="44"/>
      <c r="I505" s="196">
        <f>SUM(F505-G505)</f>
        <v>40</v>
      </c>
      <c r="J505" s="35"/>
      <c r="K505" s="35"/>
      <c r="L505" s="35"/>
      <c r="M505" s="192"/>
      <c r="N505" s="231">
        <f t="shared" si="118"/>
        <v>40</v>
      </c>
      <c r="O505" s="31"/>
      <c r="P505" s="31"/>
      <c r="Q505" s="31"/>
    </row>
    <row r="506" spans="1:17" s="3" customFormat="1" ht="12">
      <c r="A506" s="219"/>
      <c r="B506" s="54" t="s">
        <v>335</v>
      </c>
      <c r="C506" s="51">
        <v>600</v>
      </c>
      <c r="D506" s="52">
        <f t="shared" si="117"/>
        <v>33</v>
      </c>
      <c r="E506" s="52">
        <v>7</v>
      </c>
      <c r="F506" s="50">
        <f>SUM(D506:E506)</f>
        <v>40</v>
      </c>
      <c r="G506" s="50"/>
      <c r="H506" s="53"/>
      <c r="I506" s="193">
        <f>SUM(F506-G506)</f>
        <v>40</v>
      </c>
      <c r="J506" s="50"/>
      <c r="K506" s="33">
        <v>0.05</v>
      </c>
      <c r="L506" s="50"/>
      <c r="M506" s="194"/>
      <c r="N506" s="231">
        <f t="shared" si="118"/>
        <v>40.05</v>
      </c>
      <c r="O506" s="31"/>
      <c r="P506" s="31"/>
      <c r="Q506" s="31"/>
    </row>
    <row r="507" spans="1:17" s="3" customFormat="1" ht="12">
      <c r="A507" s="18"/>
      <c r="B507" s="102" t="s">
        <v>48</v>
      </c>
      <c r="C507" s="103">
        <v>600</v>
      </c>
      <c r="D507" s="93">
        <f t="shared" si="117"/>
        <v>33</v>
      </c>
      <c r="E507" s="93">
        <v>7</v>
      </c>
      <c r="F507" s="101">
        <f>SUM(D507:E507)</f>
        <v>40</v>
      </c>
      <c r="G507" s="101">
        <v>40</v>
      </c>
      <c r="H507" s="111">
        <v>42111</v>
      </c>
      <c r="I507" s="100">
        <f>SUM(F507-G507)</f>
        <v>0</v>
      </c>
      <c r="J507" s="101"/>
      <c r="K507" s="101"/>
      <c r="L507" s="101"/>
      <c r="M507" s="117"/>
      <c r="N507" s="90">
        <f t="shared" si="118"/>
        <v>0</v>
      </c>
      <c r="O507" s="31"/>
      <c r="P507" s="31"/>
      <c r="Q507" s="31"/>
    </row>
    <row r="508" spans="1:17" s="3" customFormat="1" ht="12">
      <c r="A508" s="219"/>
      <c r="B508" s="65" t="s">
        <v>775</v>
      </c>
      <c r="C508" s="92">
        <v>600</v>
      </c>
      <c r="D508" s="93">
        <f t="shared" si="117"/>
        <v>33</v>
      </c>
      <c r="E508" s="93">
        <v>7</v>
      </c>
      <c r="F508" s="94">
        <f>SUM(D508:E508)</f>
        <v>40</v>
      </c>
      <c r="G508" s="94">
        <v>40</v>
      </c>
      <c r="H508" s="95">
        <v>42135</v>
      </c>
      <c r="I508" s="96">
        <f>SUM(F508-G508)</f>
        <v>0</v>
      </c>
      <c r="J508" s="94"/>
      <c r="K508" s="49">
        <v>-1.03</v>
      </c>
      <c r="L508" s="94"/>
      <c r="M508" s="106"/>
      <c r="N508" s="66">
        <f t="shared" si="118"/>
        <v>-1.03</v>
      </c>
      <c r="O508" s="31"/>
      <c r="P508" s="31"/>
      <c r="Q508" s="31"/>
    </row>
    <row r="509" spans="1:17" s="3" customFormat="1" ht="12">
      <c r="A509" s="18"/>
      <c r="B509" s="102" t="s">
        <v>882</v>
      </c>
      <c r="C509" s="103">
        <v>600</v>
      </c>
      <c r="D509" s="93">
        <f t="shared" si="117"/>
        <v>33</v>
      </c>
      <c r="E509" s="93">
        <v>7</v>
      </c>
      <c r="F509" s="101">
        <f>SUM(D509:E509)</f>
        <v>40</v>
      </c>
      <c r="G509" s="101">
        <v>40</v>
      </c>
      <c r="H509" s="104">
        <v>42088</v>
      </c>
      <c r="I509" s="100">
        <f>SUM(F509-G509)</f>
        <v>0</v>
      </c>
      <c r="J509" s="101"/>
      <c r="K509" s="101"/>
      <c r="L509" s="101"/>
      <c r="M509" s="137"/>
      <c r="N509" s="90">
        <f t="shared" si="118"/>
        <v>0</v>
      </c>
      <c r="O509" s="31"/>
      <c r="P509" s="31"/>
      <c r="Q509" s="31"/>
    </row>
    <row r="510" spans="1:17" s="3" customFormat="1" ht="12">
      <c r="A510" s="219"/>
      <c r="B510" s="65" t="s">
        <v>772</v>
      </c>
      <c r="C510" s="211">
        <v>604</v>
      </c>
      <c r="D510" s="52">
        <f t="shared" si="117"/>
        <v>33.22</v>
      </c>
      <c r="E510" s="52">
        <v>7</v>
      </c>
      <c r="F510" s="50">
        <f aca="true" t="shared" si="123" ref="F510:F516">SUM(D510:E510)</f>
        <v>40.22</v>
      </c>
      <c r="G510" s="50"/>
      <c r="H510" s="53"/>
      <c r="I510" s="193">
        <f aca="true" t="shared" si="124" ref="I510:I518">SUM(F510-G510)</f>
        <v>40.22</v>
      </c>
      <c r="J510" s="50"/>
      <c r="K510" s="49">
        <v>-1.73</v>
      </c>
      <c r="L510" s="50"/>
      <c r="M510" s="194"/>
      <c r="N510" s="231">
        <f t="shared" si="118"/>
        <v>38.49</v>
      </c>
      <c r="O510" s="31"/>
      <c r="P510" s="31"/>
      <c r="Q510" s="31"/>
    </row>
    <row r="511" spans="1:17" s="3" customFormat="1" ht="12">
      <c r="A511" s="18"/>
      <c r="B511" s="91" t="s">
        <v>550</v>
      </c>
      <c r="C511" s="92">
        <v>600</v>
      </c>
      <c r="D511" s="93">
        <f t="shared" si="117"/>
        <v>33</v>
      </c>
      <c r="E511" s="93">
        <v>7</v>
      </c>
      <c r="F511" s="94">
        <f t="shared" si="123"/>
        <v>40</v>
      </c>
      <c r="G511" s="94">
        <v>40</v>
      </c>
      <c r="H511" s="95">
        <v>42108</v>
      </c>
      <c r="I511" s="96">
        <f t="shared" si="124"/>
        <v>0</v>
      </c>
      <c r="J511" s="94"/>
      <c r="K511" s="94"/>
      <c r="L511" s="94"/>
      <c r="M511" s="106"/>
      <c r="N511" s="90">
        <f t="shared" si="118"/>
        <v>0</v>
      </c>
      <c r="O511" s="31"/>
      <c r="P511" s="31"/>
      <c r="Q511" s="31"/>
    </row>
    <row r="512" spans="1:17" s="3" customFormat="1" ht="12">
      <c r="A512" s="219"/>
      <c r="B512" s="32" t="s">
        <v>577</v>
      </c>
      <c r="C512" s="27">
        <v>600</v>
      </c>
      <c r="D512" s="28">
        <f t="shared" si="117"/>
        <v>33</v>
      </c>
      <c r="E512" s="28">
        <v>7</v>
      </c>
      <c r="F512" s="29">
        <f t="shared" si="123"/>
        <v>40</v>
      </c>
      <c r="G512" s="29"/>
      <c r="H512" s="34"/>
      <c r="I512" s="29">
        <f t="shared" si="124"/>
        <v>40</v>
      </c>
      <c r="J512" s="29"/>
      <c r="K512" s="55">
        <v>79.93</v>
      </c>
      <c r="L512" s="55">
        <v>3.94</v>
      </c>
      <c r="M512" s="187"/>
      <c r="N512" s="229">
        <f t="shared" si="118"/>
        <v>123.87</v>
      </c>
      <c r="O512" s="31"/>
      <c r="P512" s="31"/>
      <c r="Q512" s="31"/>
    </row>
    <row r="513" spans="1:17" s="3" customFormat="1" ht="12">
      <c r="A513" s="18"/>
      <c r="B513" s="184" t="s">
        <v>38</v>
      </c>
      <c r="C513" s="27">
        <v>600</v>
      </c>
      <c r="D513" s="28">
        <f t="shared" si="117"/>
        <v>33</v>
      </c>
      <c r="E513" s="28">
        <v>7</v>
      </c>
      <c r="F513" s="29">
        <f t="shared" si="123"/>
        <v>40</v>
      </c>
      <c r="G513" s="29"/>
      <c r="H513" s="30"/>
      <c r="I513" s="186">
        <f t="shared" si="124"/>
        <v>40</v>
      </c>
      <c r="J513" s="29"/>
      <c r="K513" s="78">
        <v>36.49</v>
      </c>
      <c r="L513" s="78">
        <v>1.97</v>
      </c>
      <c r="M513" s="187"/>
      <c r="N513" s="187">
        <f>SUM(I513:M514)</f>
        <v>40.00000000000001</v>
      </c>
      <c r="O513" s="31"/>
      <c r="P513" s="31"/>
      <c r="Q513" s="31"/>
    </row>
    <row r="514" spans="1:17" s="3" customFormat="1" ht="12">
      <c r="A514" s="18"/>
      <c r="B514" s="188" t="s">
        <v>38</v>
      </c>
      <c r="C514" s="37"/>
      <c r="D514" s="38"/>
      <c r="E514" s="38"/>
      <c r="F514" s="39"/>
      <c r="G514" s="39"/>
      <c r="H514" s="86">
        <v>42062</v>
      </c>
      <c r="I514" s="189"/>
      <c r="J514" s="39"/>
      <c r="K514" s="85">
        <v>-36.49</v>
      </c>
      <c r="L514" s="85">
        <v>-1.97</v>
      </c>
      <c r="M514" s="190"/>
      <c r="N514" s="190"/>
      <c r="O514" s="31"/>
      <c r="P514" s="31"/>
      <c r="Q514" s="31"/>
    </row>
    <row r="515" spans="1:17" s="3" customFormat="1" ht="12">
      <c r="A515" s="219"/>
      <c r="B515" s="112" t="s">
        <v>148</v>
      </c>
      <c r="C515" s="42">
        <v>600</v>
      </c>
      <c r="D515" s="43">
        <f t="shared" si="117"/>
        <v>33</v>
      </c>
      <c r="E515" s="43">
        <v>7</v>
      </c>
      <c r="F515" s="35">
        <f t="shared" si="123"/>
        <v>40</v>
      </c>
      <c r="G515" s="35"/>
      <c r="H515" s="44"/>
      <c r="I515" s="196">
        <f t="shared" si="124"/>
        <v>40</v>
      </c>
      <c r="J515" s="35"/>
      <c r="K515" s="36">
        <v>-6.09</v>
      </c>
      <c r="L515" s="35"/>
      <c r="M515" s="192"/>
      <c r="N515" s="228">
        <f t="shared" si="118"/>
        <v>33.91</v>
      </c>
      <c r="O515" s="31"/>
      <c r="P515" s="31"/>
      <c r="Q515" s="31"/>
    </row>
    <row r="516" spans="1:17" s="3" customFormat="1" ht="12">
      <c r="A516" s="18"/>
      <c r="B516" s="75" t="s">
        <v>240</v>
      </c>
      <c r="C516" s="76">
        <v>604</v>
      </c>
      <c r="D516" s="77">
        <f t="shared" si="117"/>
        <v>33.22</v>
      </c>
      <c r="E516" s="77">
        <v>7</v>
      </c>
      <c r="F516" s="78">
        <f t="shared" si="123"/>
        <v>40.22</v>
      </c>
      <c r="G516" s="78">
        <v>30.22</v>
      </c>
      <c r="H516" s="79">
        <v>42135</v>
      </c>
      <c r="I516" s="80">
        <v>0</v>
      </c>
      <c r="J516" s="78"/>
      <c r="K516" s="78"/>
      <c r="L516" s="78"/>
      <c r="M516" s="105"/>
      <c r="N516" s="105">
        <f t="shared" si="118"/>
        <v>0</v>
      </c>
      <c r="O516" s="31"/>
      <c r="P516" s="31"/>
      <c r="Q516" s="31"/>
    </row>
    <row r="517" spans="1:17" s="3" customFormat="1" ht="12">
      <c r="A517" s="18"/>
      <c r="B517" s="82" t="s">
        <v>240</v>
      </c>
      <c r="C517" s="83"/>
      <c r="D517" s="84"/>
      <c r="E517" s="84"/>
      <c r="F517" s="85"/>
      <c r="G517" s="85">
        <v>10</v>
      </c>
      <c r="H517" s="86">
        <v>42137</v>
      </c>
      <c r="I517" s="87"/>
      <c r="J517" s="85"/>
      <c r="K517" s="85"/>
      <c r="L517" s="85"/>
      <c r="M517" s="113"/>
      <c r="N517" s="113"/>
      <c r="O517" s="31"/>
      <c r="P517" s="31"/>
      <c r="Q517" s="31"/>
    </row>
    <row r="518" spans="1:17" s="3" customFormat="1" ht="12">
      <c r="A518" s="219"/>
      <c r="B518" s="112" t="s">
        <v>195</v>
      </c>
      <c r="C518" s="42">
        <v>600</v>
      </c>
      <c r="D518" s="43">
        <f>(SUM(C518:C519))*0.055</f>
        <v>66</v>
      </c>
      <c r="E518" s="43">
        <v>7</v>
      </c>
      <c r="F518" s="35">
        <f>SUM(D518:E519)</f>
        <v>73</v>
      </c>
      <c r="G518" s="35"/>
      <c r="H518" s="63"/>
      <c r="I518" s="35">
        <f t="shared" si="124"/>
        <v>73</v>
      </c>
      <c r="J518" s="35"/>
      <c r="K518" s="36">
        <v>-0.23</v>
      </c>
      <c r="L518" s="35"/>
      <c r="M518" s="35"/>
      <c r="N518" s="228">
        <f>SUM(F518+J518+K518+L518+M518-G518-G519+J519+K519+L519+M519)</f>
        <v>72.77</v>
      </c>
      <c r="O518" s="31"/>
      <c r="P518" s="31"/>
      <c r="Q518" s="31"/>
    </row>
    <row r="519" spans="1:17" s="3" customFormat="1" ht="12">
      <c r="A519" s="219"/>
      <c r="B519" s="60" t="s">
        <v>194</v>
      </c>
      <c r="C519" s="37">
        <v>600</v>
      </c>
      <c r="D519" s="38"/>
      <c r="E519" s="38"/>
      <c r="F519" s="39"/>
      <c r="G519" s="39"/>
      <c r="H519" s="200"/>
      <c r="I519" s="39"/>
      <c r="J519" s="39"/>
      <c r="K519" s="40"/>
      <c r="L519" s="39"/>
      <c r="M519" s="39"/>
      <c r="N519" s="230"/>
      <c r="O519" s="31"/>
      <c r="P519" s="31"/>
      <c r="Q519" s="31"/>
    </row>
    <row r="520" spans="1:17" s="3" customFormat="1" ht="12">
      <c r="A520" s="18"/>
      <c r="B520" s="198" t="s">
        <v>622</v>
      </c>
      <c r="C520" s="51">
        <v>600</v>
      </c>
      <c r="D520" s="52">
        <f aca="true" t="shared" si="125" ref="D520:D550">SUM(C520*0.055)</f>
        <v>33</v>
      </c>
      <c r="E520" s="52">
        <v>7</v>
      </c>
      <c r="F520" s="50">
        <f aca="true" t="shared" si="126" ref="F520:F528">SUM(D520:E520)</f>
        <v>40</v>
      </c>
      <c r="G520" s="50"/>
      <c r="H520" s="53"/>
      <c r="I520" s="193">
        <f aca="true" t="shared" si="127" ref="I520:I528">SUM(F520-G520)</f>
        <v>40</v>
      </c>
      <c r="J520" s="50"/>
      <c r="K520" s="50"/>
      <c r="L520" s="50"/>
      <c r="M520" s="194"/>
      <c r="N520" s="231">
        <f aca="true" t="shared" si="128" ref="N520:N550">SUM(I520:M520)</f>
        <v>40</v>
      </c>
      <c r="O520" s="31"/>
      <c r="P520" s="31"/>
      <c r="Q520" s="31"/>
    </row>
    <row r="521" spans="1:17" s="3" customFormat="1" ht="12">
      <c r="A521" s="219"/>
      <c r="B521" s="91" t="s">
        <v>821</v>
      </c>
      <c r="C521" s="92">
        <v>600</v>
      </c>
      <c r="D521" s="93">
        <f t="shared" si="125"/>
        <v>33</v>
      </c>
      <c r="E521" s="93">
        <v>7</v>
      </c>
      <c r="F521" s="94">
        <f t="shared" si="126"/>
        <v>40</v>
      </c>
      <c r="G521" s="94">
        <v>40</v>
      </c>
      <c r="H521" s="99">
        <v>42117</v>
      </c>
      <c r="I521" s="96">
        <f t="shared" si="127"/>
        <v>0</v>
      </c>
      <c r="J521" s="94"/>
      <c r="K521" s="94"/>
      <c r="L521" s="94"/>
      <c r="M521" s="106"/>
      <c r="N521" s="90">
        <f t="shared" si="128"/>
        <v>0</v>
      </c>
      <c r="O521" s="31"/>
      <c r="P521" s="31"/>
      <c r="Q521" s="31"/>
    </row>
    <row r="522" spans="1:17" s="3" customFormat="1" ht="12">
      <c r="A522" s="18"/>
      <c r="B522" s="184" t="s">
        <v>792</v>
      </c>
      <c r="C522" s="27">
        <v>600</v>
      </c>
      <c r="D522" s="52">
        <f t="shared" si="125"/>
        <v>33</v>
      </c>
      <c r="E522" s="52">
        <v>7</v>
      </c>
      <c r="F522" s="29">
        <f t="shared" si="126"/>
        <v>40</v>
      </c>
      <c r="G522" s="29"/>
      <c r="H522" s="30"/>
      <c r="I522" s="186">
        <f t="shared" si="127"/>
        <v>40</v>
      </c>
      <c r="J522" s="29"/>
      <c r="K522" s="29"/>
      <c r="L522" s="29"/>
      <c r="M522" s="187"/>
      <c r="N522" s="231">
        <f t="shared" si="128"/>
        <v>40</v>
      </c>
      <c r="O522" s="31"/>
      <c r="P522" s="31"/>
      <c r="Q522" s="31"/>
    </row>
    <row r="523" spans="1:17" s="3" customFormat="1" ht="12">
      <c r="A523" s="219"/>
      <c r="B523" s="65" t="s">
        <v>673</v>
      </c>
      <c r="C523" s="92">
        <v>600</v>
      </c>
      <c r="D523" s="93">
        <f t="shared" si="125"/>
        <v>33</v>
      </c>
      <c r="E523" s="93">
        <v>7</v>
      </c>
      <c r="F523" s="94">
        <f t="shared" si="126"/>
        <v>40</v>
      </c>
      <c r="G523" s="94">
        <v>40</v>
      </c>
      <c r="H523" s="95">
        <v>42152</v>
      </c>
      <c r="I523" s="96">
        <f t="shared" si="127"/>
        <v>0</v>
      </c>
      <c r="J523" s="94"/>
      <c r="K523" s="49">
        <v>-0.16</v>
      </c>
      <c r="L523" s="94"/>
      <c r="M523" s="106"/>
      <c r="N523" s="66">
        <f t="shared" si="128"/>
        <v>-0.16</v>
      </c>
      <c r="O523" s="31"/>
      <c r="P523" s="31"/>
      <c r="Q523" s="31"/>
    </row>
    <row r="524" spans="1:17" s="3" customFormat="1" ht="11.25" customHeight="1">
      <c r="A524" s="18"/>
      <c r="B524" s="41" t="s">
        <v>564</v>
      </c>
      <c r="C524" s="42">
        <v>920</v>
      </c>
      <c r="D524" s="52">
        <f t="shared" si="125"/>
        <v>50.6</v>
      </c>
      <c r="E524" s="52">
        <v>7</v>
      </c>
      <c r="F524" s="35">
        <f t="shared" si="126"/>
        <v>57.6</v>
      </c>
      <c r="G524" s="35"/>
      <c r="H524" s="44"/>
      <c r="I524" s="196">
        <f t="shared" si="127"/>
        <v>57.6</v>
      </c>
      <c r="J524" s="35"/>
      <c r="K524" s="35"/>
      <c r="L524" s="45">
        <v>0.16</v>
      </c>
      <c r="M524" s="192"/>
      <c r="N524" s="231">
        <f t="shared" si="128"/>
        <v>57.76</v>
      </c>
      <c r="O524" s="31"/>
      <c r="P524" s="31"/>
      <c r="Q524" s="31"/>
    </row>
    <row r="525" spans="1:17" s="3" customFormat="1" ht="12">
      <c r="A525" s="219"/>
      <c r="B525" s="32" t="s">
        <v>330</v>
      </c>
      <c r="C525" s="27">
        <v>620</v>
      </c>
      <c r="D525" s="52">
        <f t="shared" si="125"/>
        <v>34.1</v>
      </c>
      <c r="E525" s="52">
        <v>7</v>
      </c>
      <c r="F525" s="29">
        <f t="shared" si="126"/>
        <v>41.1</v>
      </c>
      <c r="G525" s="29"/>
      <c r="H525" s="34"/>
      <c r="I525" s="186">
        <f t="shared" si="127"/>
        <v>41.1</v>
      </c>
      <c r="J525" s="29"/>
      <c r="K525" s="55">
        <v>74.96</v>
      </c>
      <c r="L525" s="55">
        <v>5.22</v>
      </c>
      <c r="M525" s="187"/>
      <c r="N525" s="231">
        <f t="shared" si="128"/>
        <v>121.28</v>
      </c>
      <c r="O525" s="31"/>
      <c r="P525" s="31"/>
      <c r="Q525" s="31"/>
    </row>
    <row r="526" spans="1:17" s="3" customFormat="1" ht="12">
      <c r="A526" s="18"/>
      <c r="B526" s="91" t="s">
        <v>375</v>
      </c>
      <c r="C526" s="92">
        <v>1146</v>
      </c>
      <c r="D526" s="93">
        <f t="shared" si="125"/>
        <v>63.03</v>
      </c>
      <c r="E526" s="93">
        <v>7</v>
      </c>
      <c r="F526" s="94">
        <f t="shared" si="126"/>
        <v>70.03</v>
      </c>
      <c r="G526" s="94">
        <v>70.03</v>
      </c>
      <c r="H526" s="95">
        <v>42144</v>
      </c>
      <c r="I526" s="96">
        <f t="shared" si="127"/>
        <v>0</v>
      </c>
      <c r="J526" s="94"/>
      <c r="K526" s="94"/>
      <c r="L526" s="94"/>
      <c r="M526" s="106"/>
      <c r="N526" s="90">
        <f t="shared" si="128"/>
        <v>0</v>
      </c>
      <c r="O526" s="31"/>
      <c r="P526" s="31"/>
      <c r="Q526" s="31"/>
    </row>
    <row r="527" spans="1:17" s="3" customFormat="1" ht="12">
      <c r="A527" s="219"/>
      <c r="B527" s="82" t="s">
        <v>617</v>
      </c>
      <c r="C527" s="83">
        <v>630</v>
      </c>
      <c r="D527" s="93">
        <f t="shared" si="125"/>
        <v>34.65</v>
      </c>
      <c r="E527" s="93">
        <v>7</v>
      </c>
      <c r="F527" s="85">
        <f t="shared" si="126"/>
        <v>41.65</v>
      </c>
      <c r="G527" s="85">
        <v>41.65</v>
      </c>
      <c r="H527" s="98">
        <v>42091</v>
      </c>
      <c r="I527" s="87">
        <f t="shared" si="127"/>
        <v>0</v>
      </c>
      <c r="J527" s="85"/>
      <c r="K527" s="85"/>
      <c r="L527" s="85"/>
      <c r="M527" s="113"/>
      <c r="N527" s="90">
        <f t="shared" si="128"/>
        <v>0</v>
      </c>
      <c r="O527" s="31"/>
      <c r="P527" s="31"/>
      <c r="Q527" s="31"/>
    </row>
    <row r="528" spans="1:17" s="3" customFormat="1" ht="12">
      <c r="A528" s="18"/>
      <c r="B528" s="112" t="s">
        <v>288</v>
      </c>
      <c r="C528" s="42">
        <v>632</v>
      </c>
      <c r="D528" s="52">
        <f t="shared" si="125"/>
        <v>34.76</v>
      </c>
      <c r="E528" s="52">
        <v>7</v>
      </c>
      <c r="F528" s="35">
        <f t="shared" si="126"/>
        <v>41.76</v>
      </c>
      <c r="G528" s="35"/>
      <c r="H528" s="44"/>
      <c r="I528" s="196">
        <f t="shared" si="127"/>
        <v>41.76</v>
      </c>
      <c r="J528" s="35"/>
      <c r="K528" s="36">
        <v>-0.71</v>
      </c>
      <c r="L528" s="35"/>
      <c r="M528" s="192"/>
      <c r="N528" s="231">
        <f t="shared" si="128"/>
        <v>41.05</v>
      </c>
      <c r="O528" s="31"/>
      <c r="P528" s="31"/>
      <c r="Q528" s="31"/>
    </row>
    <row r="529" spans="1:17" s="3" customFormat="1" ht="12">
      <c r="A529" s="219"/>
      <c r="B529" s="54" t="s">
        <v>880</v>
      </c>
      <c r="C529" s="51">
        <v>610</v>
      </c>
      <c r="D529" s="52">
        <f t="shared" si="125"/>
        <v>33.55</v>
      </c>
      <c r="E529" s="52">
        <v>7</v>
      </c>
      <c r="F529" s="50">
        <f aca="true" t="shared" si="129" ref="F529:F536">SUM(D529:E529)</f>
        <v>40.55</v>
      </c>
      <c r="G529" s="50"/>
      <c r="H529" s="53"/>
      <c r="I529" s="193">
        <f aca="true" t="shared" si="130" ref="I529:I536">SUM(F529-G529)</f>
        <v>40.55</v>
      </c>
      <c r="J529" s="50"/>
      <c r="K529" s="50"/>
      <c r="L529" s="33">
        <v>1.55</v>
      </c>
      <c r="M529" s="194"/>
      <c r="N529" s="231">
        <f t="shared" si="128"/>
        <v>42.099999999999994</v>
      </c>
      <c r="O529" s="31"/>
      <c r="P529" s="31"/>
      <c r="Q529" s="31"/>
    </row>
    <row r="530" spans="1:17" s="3" customFormat="1" ht="12">
      <c r="A530" s="18"/>
      <c r="B530" s="54" t="s">
        <v>781</v>
      </c>
      <c r="C530" s="51">
        <v>815</v>
      </c>
      <c r="D530" s="52">
        <f t="shared" si="125"/>
        <v>44.825</v>
      </c>
      <c r="E530" s="52">
        <v>7</v>
      </c>
      <c r="F530" s="50">
        <f t="shared" si="129"/>
        <v>51.825</v>
      </c>
      <c r="G530" s="50"/>
      <c r="H530" s="53"/>
      <c r="I530" s="193">
        <f t="shared" si="130"/>
        <v>51.825</v>
      </c>
      <c r="J530" s="50"/>
      <c r="K530" s="33">
        <v>47.08</v>
      </c>
      <c r="L530" s="33">
        <v>2.54</v>
      </c>
      <c r="M530" s="199"/>
      <c r="N530" s="231">
        <f t="shared" si="128"/>
        <v>101.44500000000001</v>
      </c>
      <c r="O530" s="31"/>
      <c r="P530" s="31"/>
      <c r="Q530" s="31"/>
    </row>
    <row r="531" spans="1:17" s="3" customFormat="1" ht="12">
      <c r="A531" s="219"/>
      <c r="B531" s="82" t="s">
        <v>551</v>
      </c>
      <c r="C531" s="83">
        <v>630</v>
      </c>
      <c r="D531" s="93">
        <f t="shared" si="125"/>
        <v>34.65</v>
      </c>
      <c r="E531" s="93">
        <v>7</v>
      </c>
      <c r="F531" s="85">
        <f t="shared" si="129"/>
        <v>41.65</v>
      </c>
      <c r="G531" s="85">
        <v>41.65</v>
      </c>
      <c r="H531" s="98">
        <v>42109</v>
      </c>
      <c r="I531" s="87">
        <f t="shared" si="130"/>
        <v>0</v>
      </c>
      <c r="J531" s="85"/>
      <c r="K531" s="85"/>
      <c r="L531" s="85"/>
      <c r="M531" s="113"/>
      <c r="N531" s="90">
        <f t="shared" si="128"/>
        <v>0</v>
      </c>
      <c r="O531" s="31"/>
      <c r="P531" s="31"/>
      <c r="Q531" s="31"/>
    </row>
    <row r="532" spans="1:17" s="3" customFormat="1" ht="12">
      <c r="A532" s="18"/>
      <c r="B532" s="184" t="s">
        <v>357</v>
      </c>
      <c r="C532" s="27">
        <v>792</v>
      </c>
      <c r="D532" s="52">
        <f t="shared" si="125"/>
        <v>43.56</v>
      </c>
      <c r="E532" s="52">
        <v>7</v>
      </c>
      <c r="F532" s="29">
        <f t="shared" si="129"/>
        <v>50.56</v>
      </c>
      <c r="G532" s="29"/>
      <c r="H532" s="34"/>
      <c r="I532" s="186">
        <f t="shared" si="130"/>
        <v>50.56</v>
      </c>
      <c r="J532" s="29"/>
      <c r="K532" s="29"/>
      <c r="L532" s="29"/>
      <c r="M532" s="187"/>
      <c r="N532" s="231">
        <f t="shared" si="128"/>
        <v>50.56</v>
      </c>
      <c r="O532" s="31"/>
      <c r="P532" s="31"/>
      <c r="Q532" s="31"/>
    </row>
    <row r="533" spans="1:17" s="3" customFormat="1" ht="12">
      <c r="A533" s="219"/>
      <c r="B533" s="54" t="s">
        <v>160</v>
      </c>
      <c r="C533" s="51">
        <v>620</v>
      </c>
      <c r="D533" s="52">
        <f t="shared" si="125"/>
        <v>34.1</v>
      </c>
      <c r="E533" s="52">
        <v>7</v>
      </c>
      <c r="F533" s="50">
        <f t="shared" si="129"/>
        <v>41.1</v>
      </c>
      <c r="G533" s="50"/>
      <c r="H533" s="53"/>
      <c r="I533" s="193">
        <f t="shared" si="130"/>
        <v>41.1</v>
      </c>
      <c r="J533" s="50"/>
      <c r="K533" s="33">
        <v>0.65</v>
      </c>
      <c r="L533" s="50"/>
      <c r="M533" s="194"/>
      <c r="N533" s="231">
        <f t="shared" si="128"/>
        <v>41.75</v>
      </c>
      <c r="O533" s="31"/>
      <c r="P533" s="31"/>
      <c r="Q533" s="31"/>
    </row>
    <row r="534" spans="1:17" s="3" customFormat="1" ht="12">
      <c r="A534" s="18"/>
      <c r="B534" s="188" t="s">
        <v>190</v>
      </c>
      <c r="C534" s="37">
        <v>905</v>
      </c>
      <c r="D534" s="52">
        <f t="shared" si="125"/>
        <v>49.775</v>
      </c>
      <c r="E534" s="52">
        <v>7</v>
      </c>
      <c r="F534" s="39">
        <f t="shared" si="129"/>
        <v>56.775</v>
      </c>
      <c r="G534" s="39"/>
      <c r="H534" s="48"/>
      <c r="I534" s="189">
        <f t="shared" si="130"/>
        <v>56.775</v>
      </c>
      <c r="J534" s="39"/>
      <c r="K534" s="39"/>
      <c r="L534" s="39"/>
      <c r="M534" s="206"/>
      <c r="N534" s="231">
        <f t="shared" si="128"/>
        <v>56.775</v>
      </c>
      <c r="O534" s="31"/>
      <c r="P534" s="31"/>
      <c r="Q534" s="31"/>
    </row>
    <row r="535" spans="1:17" s="3" customFormat="1" ht="12">
      <c r="A535" s="219"/>
      <c r="B535" s="57" t="s">
        <v>894</v>
      </c>
      <c r="C535" s="76">
        <v>598</v>
      </c>
      <c r="D535" s="77">
        <f t="shared" si="125"/>
        <v>32.89</v>
      </c>
      <c r="E535" s="77">
        <v>7</v>
      </c>
      <c r="F535" s="78">
        <f t="shared" si="129"/>
        <v>39.89</v>
      </c>
      <c r="G535" s="78">
        <v>40</v>
      </c>
      <c r="H535" s="79">
        <v>42109</v>
      </c>
      <c r="I535" s="67">
        <f t="shared" si="130"/>
        <v>-0.10999999999999943</v>
      </c>
      <c r="J535" s="78"/>
      <c r="K535" s="58">
        <v>-0.1</v>
      </c>
      <c r="L535" s="78"/>
      <c r="M535" s="105"/>
      <c r="N535" s="59">
        <f t="shared" si="128"/>
        <v>-0.20999999999999944</v>
      </c>
      <c r="O535" s="31"/>
      <c r="P535" s="31"/>
      <c r="Q535" s="31"/>
    </row>
    <row r="536" spans="1:17" s="3" customFormat="1" ht="12">
      <c r="A536" s="18"/>
      <c r="B536" s="184" t="s">
        <v>714</v>
      </c>
      <c r="C536" s="27">
        <v>605</v>
      </c>
      <c r="D536" s="28">
        <f t="shared" si="125"/>
        <v>33.275</v>
      </c>
      <c r="E536" s="28">
        <v>7</v>
      </c>
      <c r="F536" s="29">
        <f t="shared" si="129"/>
        <v>40.275</v>
      </c>
      <c r="G536" s="78">
        <v>1.28</v>
      </c>
      <c r="H536" s="79">
        <v>42082</v>
      </c>
      <c r="I536" s="186">
        <f t="shared" si="130"/>
        <v>38.995</v>
      </c>
      <c r="J536" s="29"/>
      <c r="K536" s="78">
        <v>36.74</v>
      </c>
      <c r="L536" s="78">
        <v>1.98</v>
      </c>
      <c r="M536" s="187"/>
      <c r="N536" s="187">
        <f>SUM(I536:M537)</f>
        <v>38.995000000000005</v>
      </c>
      <c r="O536" s="31"/>
      <c r="P536" s="31"/>
      <c r="Q536" s="31"/>
    </row>
    <row r="537" spans="1:17" s="3" customFormat="1" ht="12">
      <c r="A537" s="18"/>
      <c r="B537" s="188" t="s">
        <v>714</v>
      </c>
      <c r="C537" s="37"/>
      <c r="D537" s="38"/>
      <c r="E537" s="38"/>
      <c r="F537" s="39"/>
      <c r="G537" s="39"/>
      <c r="H537" s="86">
        <v>42082</v>
      </c>
      <c r="I537" s="189"/>
      <c r="J537" s="39"/>
      <c r="K537" s="85">
        <v>-36.74</v>
      </c>
      <c r="L537" s="85">
        <v>-1.98</v>
      </c>
      <c r="M537" s="190"/>
      <c r="N537" s="190"/>
      <c r="O537" s="31"/>
      <c r="P537" s="31"/>
      <c r="Q537" s="31"/>
    </row>
    <row r="538" spans="1:17" s="3" customFormat="1" ht="12">
      <c r="A538" s="219"/>
      <c r="B538" s="188" t="s">
        <v>333</v>
      </c>
      <c r="C538" s="37">
        <v>601</v>
      </c>
      <c r="D538" s="38">
        <f t="shared" si="125"/>
        <v>33.055</v>
      </c>
      <c r="E538" s="38">
        <v>7</v>
      </c>
      <c r="F538" s="39">
        <f aca="true" t="shared" si="131" ref="F538:F550">SUM(D538:E538)</f>
        <v>40.055</v>
      </c>
      <c r="G538" s="39"/>
      <c r="H538" s="200"/>
      <c r="I538" s="189">
        <f aca="true" t="shared" si="132" ref="I538:I551">SUM(F538-G538)</f>
        <v>40.055</v>
      </c>
      <c r="J538" s="39"/>
      <c r="K538" s="39"/>
      <c r="L538" s="39"/>
      <c r="M538" s="190"/>
      <c r="N538" s="230">
        <f t="shared" si="128"/>
        <v>40.055</v>
      </c>
      <c r="O538" s="31"/>
      <c r="P538" s="31"/>
      <c r="Q538" s="31"/>
    </row>
    <row r="539" spans="1:17" s="3" customFormat="1" ht="12">
      <c r="A539" s="18"/>
      <c r="B539" s="75" t="s">
        <v>70</v>
      </c>
      <c r="C539" s="76">
        <v>592</v>
      </c>
      <c r="D539" s="93">
        <f t="shared" si="125"/>
        <v>32.56</v>
      </c>
      <c r="E539" s="93">
        <v>7</v>
      </c>
      <c r="F539" s="78">
        <f t="shared" si="131"/>
        <v>39.56</v>
      </c>
      <c r="G539" s="78">
        <v>39.56</v>
      </c>
      <c r="H539" s="79">
        <v>42153</v>
      </c>
      <c r="I539" s="80">
        <f t="shared" si="132"/>
        <v>0</v>
      </c>
      <c r="J539" s="78"/>
      <c r="K539" s="78"/>
      <c r="L539" s="78"/>
      <c r="M539" s="121"/>
      <c r="N539" s="90">
        <f t="shared" si="128"/>
        <v>0</v>
      </c>
      <c r="O539" s="31"/>
      <c r="P539" s="31"/>
      <c r="Q539" s="31"/>
    </row>
    <row r="540" spans="1:17" s="3" customFormat="1" ht="13.5" customHeight="1">
      <c r="A540" s="219"/>
      <c r="B540" s="32" t="s">
        <v>862</v>
      </c>
      <c r="C540" s="27">
        <v>688</v>
      </c>
      <c r="D540" s="28">
        <f t="shared" si="125"/>
        <v>37.84</v>
      </c>
      <c r="E540" s="28">
        <v>7</v>
      </c>
      <c r="F540" s="29">
        <f t="shared" si="131"/>
        <v>44.84</v>
      </c>
      <c r="G540" s="29"/>
      <c r="H540" s="30"/>
      <c r="I540" s="186">
        <f t="shared" si="132"/>
        <v>44.84</v>
      </c>
      <c r="J540" s="29"/>
      <c r="K540" s="55">
        <v>81.64</v>
      </c>
      <c r="L540" s="55">
        <v>6.58</v>
      </c>
      <c r="M540" s="187"/>
      <c r="N540" s="229">
        <f t="shared" si="128"/>
        <v>133.06</v>
      </c>
      <c r="O540" s="31"/>
      <c r="P540" s="31"/>
      <c r="Q540" s="31"/>
    </row>
    <row r="541" spans="1:17" s="3" customFormat="1" ht="12">
      <c r="A541" s="18"/>
      <c r="B541" s="184" t="s">
        <v>37</v>
      </c>
      <c r="C541" s="27">
        <v>630</v>
      </c>
      <c r="D541" s="28">
        <f t="shared" si="125"/>
        <v>34.65</v>
      </c>
      <c r="E541" s="28">
        <v>7</v>
      </c>
      <c r="F541" s="29">
        <f t="shared" si="131"/>
        <v>41.65</v>
      </c>
      <c r="G541" s="78">
        <v>0.23</v>
      </c>
      <c r="H541" s="79">
        <v>42087</v>
      </c>
      <c r="I541" s="186">
        <f t="shared" si="132"/>
        <v>41.42</v>
      </c>
      <c r="J541" s="29"/>
      <c r="K541" s="78">
        <v>70.41</v>
      </c>
      <c r="L541" s="78">
        <v>3.8</v>
      </c>
      <c r="M541" s="187"/>
      <c r="N541" s="187">
        <f>SUM(I541:M542)</f>
        <v>41.42</v>
      </c>
      <c r="O541" s="31"/>
      <c r="P541" s="31"/>
      <c r="Q541" s="31"/>
    </row>
    <row r="542" spans="1:17" s="3" customFormat="1" ht="12">
      <c r="A542" s="18"/>
      <c r="B542" s="188" t="s">
        <v>37</v>
      </c>
      <c r="C542" s="37"/>
      <c r="D542" s="38"/>
      <c r="E542" s="38"/>
      <c r="F542" s="39"/>
      <c r="G542" s="39"/>
      <c r="H542" s="86">
        <v>42087</v>
      </c>
      <c r="I542" s="189"/>
      <c r="J542" s="39"/>
      <c r="K542" s="85">
        <v>-70.41</v>
      </c>
      <c r="L542" s="85">
        <v>-3.8</v>
      </c>
      <c r="M542" s="190"/>
      <c r="N542" s="190"/>
      <c r="O542" s="31"/>
      <c r="P542" s="31"/>
      <c r="Q542" s="31"/>
    </row>
    <row r="543" spans="1:17" s="3" customFormat="1" ht="12">
      <c r="A543" s="219"/>
      <c r="B543" s="188" t="s">
        <v>648</v>
      </c>
      <c r="C543" s="37">
        <v>600</v>
      </c>
      <c r="D543" s="38">
        <f t="shared" si="125"/>
        <v>33</v>
      </c>
      <c r="E543" s="38">
        <v>7</v>
      </c>
      <c r="F543" s="39">
        <f t="shared" si="131"/>
        <v>40</v>
      </c>
      <c r="G543" s="39"/>
      <c r="H543" s="48"/>
      <c r="I543" s="189">
        <f t="shared" si="132"/>
        <v>40</v>
      </c>
      <c r="J543" s="39"/>
      <c r="K543" s="39"/>
      <c r="L543" s="39"/>
      <c r="M543" s="190"/>
      <c r="N543" s="230">
        <f t="shared" si="128"/>
        <v>40</v>
      </c>
      <c r="O543" s="31"/>
      <c r="P543" s="31"/>
      <c r="Q543" s="31"/>
    </row>
    <row r="544" spans="1:17" s="3" customFormat="1" ht="12">
      <c r="A544" s="18"/>
      <c r="B544" s="184" t="s">
        <v>700</v>
      </c>
      <c r="C544" s="27">
        <v>624</v>
      </c>
      <c r="D544" s="52">
        <f t="shared" si="125"/>
        <v>34.32</v>
      </c>
      <c r="E544" s="52">
        <v>7</v>
      </c>
      <c r="F544" s="29">
        <f>SUM(D544:E544)-33</f>
        <v>8.32</v>
      </c>
      <c r="G544" s="29"/>
      <c r="H544" s="30"/>
      <c r="I544" s="186">
        <f t="shared" si="132"/>
        <v>8.32</v>
      </c>
      <c r="J544" s="29"/>
      <c r="K544" s="29"/>
      <c r="L544" s="29"/>
      <c r="M544" s="187"/>
      <c r="N544" s="231">
        <f t="shared" si="128"/>
        <v>8.32</v>
      </c>
      <c r="O544" s="31"/>
      <c r="P544" s="31"/>
      <c r="Q544" s="31"/>
    </row>
    <row r="545" spans="1:17" s="3" customFormat="1" ht="12">
      <c r="A545" s="219"/>
      <c r="B545" s="91" t="s">
        <v>743</v>
      </c>
      <c r="C545" s="92">
        <v>706</v>
      </c>
      <c r="D545" s="93">
        <f t="shared" si="125"/>
        <v>38.83</v>
      </c>
      <c r="E545" s="93">
        <v>7</v>
      </c>
      <c r="F545" s="94">
        <f t="shared" si="131"/>
        <v>45.83</v>
      </c>
      <c r="G545" s="94">
        <v>45.83</v>
      </c>
      <c r="H545" s="99">
        <v>42123</v>
      </c>
      <c r="I545" s="96">
        <f t="shared" si="132"/>
        <v>0</v>
      </c>
      <c r="J545" s="94"/>
      <c r="K545" s="94"/>
      <c r="L545" s="94"/>
      <c r="M545" s="139"/>
      <c r="N545" s="90">
        <f t="shared" si="128"/>
        <v>0</v>
      </c>
      <c r="O545" s="31"/>
      <c r="P545" s="31"/>
      <c r="Q545" s="31"/>
    </row>
    <row r="546" spans="1:17" s="3" customFormat="1" ht="12">
      <c r="A546" s="18"/>
      <c r="B546" s="102" t="s">
        <v>210</v>
      </c>
      <c r="C546" s="103">
        <v>667</v>
      </c>
      <c r="D546" s="93">
        <f t="shared" si="125"/>
        <v>36.685</v>
      </c>
      <c r="E546" s="93">
        <v>7</v>
      </c>
      <c r="F546" s="101">
        <f t="shared" si="131"/>
        <v>43.685</v>
      </c>
      <c r="G546" s="101">
        <v>43.69</v>
      </c>
      <c r="H546" s="104">
        <v>42142</v>
      </c>
      <c r="I546" s="100">
        <v>0</v>
      </c>
      <c r="J546" s="101"/>
      <c r="K546" s="101"/>
      <c r="L546" s="101"/>
      <c r="M546" s="137"/>
      <c r="N546" s="90">
        <f t="shared" si="128"/>
        <v>0</v>
      </c>
      <c r="O546" s="31"/>
      <c r="P546" s="31"/>
      <c r="Q546" s="31"/>
    </row>
    <row r="547" spans="1:17" s="3" customFormat="1" ht="12">
      <c r="A547" s="219"/>
      <c r="B547" s="32" t="s">
        <v>314</v>
      </c>
      <c r="C547" s="27">
        <v>754</v>
      </c>
      <c r="D547" s="28">
        <f t="shared" si="125"/>
        <v>41.47</v>
      </c>
      <c r="E547" s="28">
        <v>7</v>
      </c>
      <c r="F547" s="29">
        <f t="shared" si="131"/>
        <v>48.47</v>
      </c>
      <c r="G547" s="29"/>
      <c r="H547" s="30"/>
      <c r="I547" s="186">
        <f t="shared" si="132"/>
        <v>48.47</v>
      </c>
      <c r="J547" s="29"/>
      <c r="K547" s="29"/>
      <c r="L547" s="55">
        <v>0.7</v>
      </c>
      <c r="M547" s="187"/>
      <c r="N547" s="229">
        <f t="shared" si="128"/>
        <v>49.17</v>
      </c>
      <c r="O547" s="31"/>
      <c r="P547" s="31"/>
      <c r="Q547" s="31"/>
    </row>
    <row r="548" spans="1:17" s="3" customFormat="1" ht="12">
      <c r="A548" s="18"/>
      <c r="B548" s="75" t="s">
        <v>861</v>
      </c>
      <c r="C548" s="76">
        <v>896</v>
      </c>
      <c r="D548" s="77">
        <f t="shared" si="125"/>
        <v>49.28</v>
      </c>
      <c r="E548" s="77">
        <v>7</v>
      </c>
      <c r="F548" s="78">
        <f t="shared" si="131"/>
        <v>56.28</v>
      </c>
      <c r="G548" s="78">
        <v>12.17</v>
      </c>
      <c r="H548" s="79">
        <v>42115</v>
      </c>
      <c r="I548" s="80">
        <f t="shared" si="132"/>
        <v>44.11</v>
      </c>
      <c r="J548" s="78"/>
      <c r="K548" s="78">
        <v>-44.11</v>
      </c>
      <c r="L548" s="78"/>
      <c r="M548" s="105"/>
      <c r="N548" s="105">
        <f>SUM(I548:M549)</f>
        <v>0</v>
      </c>
      <c r="O548" s="31"/>
      <c r="P548" s="31"/>
      <c r="Q548" s="31"/>
    </row>
    <row r="549" spans="1:17" s="3" customFormat="1" ht="12">
      <c r="A549" s="18"/>
      <c r="B549" s="82" t="s">
        <v>861</v>
      </c>
      <c r="C549" s="83"/>
      <c r="D549" s="84"/>
      <c r="E549" s="84"/>
      <c r="F549" s="85"/>
      <c r="G549" s="85"/>
      <c r="H549" s="86" t="s">
        <v>66</v>
      </c>
      <c r="I549" s="87">
        <v>-44.11</v>
      </c>
      <c r="J549" s="85"/>
      <c r="K549" s="85">
        <v>44.11</v>
      </c>
      <c r="L549" s="85"/>
      <c r="M549" s="113"/>
      <c r="N549" s="113"/>
      <c r="O549" s="31"/>
      <c r="P549" s="31"/>
      <c r="Q549" s="31"/>
    </row>
    <row r="550" spans="1:17" s="3" customFormat="1" ht="12">
      <c r="A550" s="219"/>
      <c r="B550" s="82" t="s">
        <v>345</v>
      </c>
      <c r="C550" s="83">
        <v>972</v>
      </c>
      <c r="D550" s="84">
        <f t="shared" si="125"/>
        <v>53.46</v>
      </c>
      <c r="E550" s="84">
        <v>7</v>
      </c>
      <c r="F550" s="85">
        <f t="shared" si="131"/>
        <v>60.46</v>
      </c>
      <c r="G550" s="85">
        <v>60.46</v>
      </c>
      <c r="H550" s="86">
        <v>42115</v>
      </c>
      <c r="I550" s="87">
        <f t="shared" si="132"/>
        <v>0</v>
      </c>
      <c r="J550" s="85"/>
      <c r="K550" s="85"/>
      <c r="L550" s="85"/>
      <c r="M550" s="113"/>
      <c r="N550" s="88">
        <f t="shared" si="128"/>
        <v>0</v>
      </c>
      <c r="O550" s="31"/>
      <c r="P550" s="31"/>
      <c r="Q550" s="31"/>
    </row>
    <row r="551" spans="1:17" s="3" customFormat="1" ht="12">
      <c r="A551" s="18"/>
      <c r="B551" s="184" t="s">
        <v>488</v>
      </c>
      <c r="C551" s="27">
        <v>930</v>
      </c>
      <c r="D551" s="28">
        <f>SUM(C551*0.055)</f>
        <v>51.15</v>
      </c>
      <c r="E551" s="28">
        <v>7</v>
      </c>
      <c r="F551" s="29">
        <f>SUM(D551:E552)</f>
        <v>66.25</v>
      </c>
      <c r="G551" s="29"/>
      <c r="H551" s="34"/>
      <c r="I551" s="29">
        <f t="shared" si="132"/>
        <v>66.25</v>
      </c>
      <c r="J551" s="29"/>
      <c r="K551" s="29"/>
      <c r="L551" s="29"/>
      <c r="M551" s="28"/>
      <c r="N551" s="229">
        <f>SUM(F551+J551+K551+L551+M551-G551-G552+J552+K552+L552+M552)</f>
        <v>66.25</v>
      </c>
      <c r="O551" s="31"/>
      <c r="P551" s="31"/>
      <c r="Q551" s="31"/>
    </row>
    <row r="552" spans="1:17" s="3" customFormat="1" ht="12">
      <c r="A552" s="18"/>
      <c r="B552" s="188" t="s">
        <v>488</v>
      </c>
      <c r="C552" s="37">
        <v>270</v>
      </c>
      <c r="D552" s="38">
        <f>SUM(C552*0.03)</f>
        <v>8.1</v>
      </c>
      <c r="E552" s="38"/>
      <c r="F552" s="39"/>
      <c r="G552" s="39"/>
      <c r="H552" s="200"/>
      <c r="I552" s="39"/>
      <c r="J552" s="39"/>
      <c r="K552" s="39"/>
      <c r="L552" s="39"/>
      <c r="M552" s="38"/>
      <c r="N552" s="230"/>
      <c r="O552" s="31"/>
      <c r="P552" s="31"/>
      <c r="Q552" s="31"/>
    </row>
    <row r="553" spans="1:17" s="3" customFormat="1" ht="12">
      <c r="A553" s="219"/>
      <c r="B553" s="75" t="s">
        <v>460</v>
      </c>
      <c r="C553" s="76">
        <v>772</v>
      </c>
      <c r="D553" s="77">
        <f>SUM(C553*0.055)</f>
        <v>42.46</v>
      </c>
      <c r="E553" s="77">
        <v>7</v>
      </c>
      <c r="F553" s="78">
        <f>SUM(D553:E554)-33</f>
        <v>29.299999999999997</v>
      </c>
      <c r="G553" s="78">
        <v>29.3</v>
      </c>
      <c r="H553" s="89">
        <v>42109</v>
      </c>
      <c r="I553" s="78">
        <v>0</v>
      </c>
      <c r="J553" s="78"/>
      <c r="K553" s="78"/>
      <c r="L553" s="78"/>
      <c r="M553" s="105"/>
      <c r="N553" s="81">
        <v>0</v>
      </c>
      <c r="O553" s="31"/>
      <c r="P553" s="31"/>
      <c r="Q553" s="31"/>
    </row>
    <row r="554" spans="1:17" s="3" customFormat="1" ht="12">
      <c r="A554" s="219"/>
      <c r="B554" s="82" t="s">
        <v>460</v>
      </c>
      <c r="C554" s="83">
        <v>428</v>
      </c>
      <c r="D554" s="84">
        <f>SUM(C554*0.03)</f>
        <v>12.84</v>
      </c>
      <c r="E554" s="84"/>
      <c r="F554" s="85"/>
      <c r="G554" s="85"/>
      <c r="H554" s="98"/>
      <c r="I554" s="85"/>
      <c r="J554" s="85"/>
      <c r="K554" s="85"/>
      <c r="L554" s="85"/>
      <c r="M554" s="113"/>
      <c r="N554" s="113"/>
      <c r="O554" s="31"/>
      <c r="P554" s="31"/>
      <c r="Q554" s="31"/>
    </row>
    <row r="555" spans="1:17" s="3" customFormat="1" ht="12">
      <c r="A555" s="18"/>
      <c r="B555" s="65" t="s">
        <v>85</v>
      </c>
      <c r="C555" s="92">
        <v>1200</v>
      </c>
      <c r="D555" s="93">
        <f>SUM(C555*0.055)</f>
        <v>66</v>
      </c>
      <c r="E555" s="93">
        <v>7</v>
      </c>
      <c r="F555" s="94">
        <f>SUM(D555:E555)</f>
        <v>73</v>
      </c>
      <c r="G555" s="94">
        <v>73</v>
      </c>
      <c r="H555" s="95">
        <v>42091</v>
      </c>
      <c r="I555" s="96">
        <f>SUM(F555-G555)</f>
        <v>0</v>
      </c>
      <c r="J555" s="94"/>
      <c r="K555" s="49">
        <v>-13.9</v>
      </c>
      <c r="L555" s="94"/>
      <c r="M555" s="106"/>
      <c r="N555" s="66">
        <f>SUM(I555:M555)</f>
        <v>-13.9</v>
      </c>
      <c r="O555" s="31"/>
      <c r="P555" s="31"/>
      <c r="Q555" s="31"/>
    </row>
    <row r="556" spans="1:17" s="3" customFormat="1" ht="12">
      <c r="A556" s="219"/>
      <c r="B556" s="75" t="s">
        <v>555</v>
      </c>
      <c r="C556" s="76">
        <v>896</v>
      </c>
      <c r="D556" s="77">
        <f>SUM(C556*0.055)</f>
        <v>49.28</v>
      </c>
      <c r="E556" s="77">
        <v>7</v>
      </c>
      <c r="F556" s="78">
        <f>SUM(D556:E557)</f>
        <v>65.4</v>
      </c>
      <c r="G556" s="78">
        <v>65.4</v>
      </c>
      <c r="H556" s="89">
        <v>42070</v>
      </c>
      <c r="I556" s="78">
        <f>SUM(F556-G556)</f>
        <v>0</v>
      </c>
      <c r="J556" s="78"/>
      <c r="K556" s="78"/>
      <c r="L556" s="78"/>
      <c r="M556" s="78"/>
      <c r="N556" s="81">
        <f>SUM(I556:M557)</f>
        <v>0</v>
      </c>
      <c r="O556" s="31"/>
      <c r="P556" s="31"/>
      <c r="Q556" s="31"/>
    </row>
    <row r="557" spans="1:17" s="3" customFormat="1" ht="12">
      <c r="A557" s="219"/>
      <c r="B557" s="82" t="s">
        <v>555</v>
      </c>
      <c r="C557" s="83">
        <v>304</v>
      </c>
      <c r="D557" s="84">
        <f>SUM(C557*0.03)</f>
        <v>9.12</v>
      </c>
      <c r="E557" s="84"/>
      <c r="F557" s="85"/>
      <c r="G557" s="85"/>
      <c r="H557" s="98"/>
      <c r="I557" s="85"/>
      <c r="J557" s="85"/>
      <c r="K557" s="85"/>
      <c r="L557" s="85"/>
      <c r="M557" s="85"/>
      <c r="N557" s="88"/>
      <c r="O557" s="31"/>
      <c r="P557" s="31"/>
      <c r="Q557" s="31"/>
    </row>
    <row r="558" spans="1:17" s="3" customFormat="1" ht="12">
      <c r="A558" s="18"/>
      <c r="B558" s="198" t="s">
        <v>64</v>
      </c>
      <c r="C558" s="51">
        <v>1200</v>
      </c>
      <c r="D558" s="52">
        <f>SUM(C558*0.055)</f>
        <v>66</v>
      </c>
      <c r="E558" s="52">
        <v>7</v>
      </c>
      <c r="F558" s="50">
        <f>SUM(D558:E558)</f>
        <v>73</v>
      </c>
      <c r="G558" s="50"/>
      <c r="H558" s="56"/>
      <c r="I558" s="193">
        <f>SUM(F558-G558)</f>
        <v>73</v>
      </c>
      <c r="J558" s="50"/>
      <c r="K558" s="50"/>
      <c r="L558" s="50"/>
      <c r="M558" s="194"/>
      <c r="N558" s="231">
        <f>SUM(I558:M558)</f>
        <v>73</v>
      </c>
      <c r="O558" s="35"/>
      <c r="P558" s="31"/>
      <c r="Q558" s="31"/>
    </row>
    <row r="559" spans="1:17" s="3" customFormat="1" ht="12">
      <c r="A559" s="219"/>
      <c r="B559" s="184" t="s">
        <v>63</v>
      </c>
      <c r="C559" s="27">
        <v>1060</v>
      </c>
      <c r="D559" s="28">
        <f>SUM(C559*0.055)</f>
        <v>58.3</v>
      </c>
      <c r="E559" s="28">
        <v>7</v>
      </c>
      <c r="F559" s="29">
        <f>SUM(D559:E560)</f>
        <v>69.5</v>
      </c>
      <c r="G559" s="29"/>
      <c r="H559" s="34"/>
      <c r="I559" s="35">
        <f>SUM(F559-G559)</f>
        <v>69.5</v>
      </c>
      <c r="J559" s="35"/>
      <c r="K559" s="35"/>
      <c r="L559" s="35"/>
      <c r="M559" s="35"/>
      <c r="N559" s="229">
        <f>SUM(F559+J559+K559+L559+M559-G559-G560+J560+K560+L560+M560)</f>
        <v>69.5</v>
      </c>
      <c r="O559" s="31"/>
      <c r="P559" s="31"/>
      <c r="Q559" s="31"/>
    </row>
    <row r="560" spans="1:17" s="3" customFormat="1" ht="12">
      <c r="A560" s="219"/>
      <c r="B560" s="191" t="s">
        <v>63</v>
      </c>
      <c r="C560" s="42">
        <v>140</v>
      </c>
      <c r="D560" s="38">
        <f>SUM(C560*0.03)</f>
        <v>4.2</v>
      </c>
      <c r="E560" s="43"/>
      <c r="F560" s="35"/>
      <c r="G560" s="35"/>
      <c r="H560" s="63"/>
      <c r="I560" s="35"/>
      <c r="J560" s="35"/>
      <c r="K560" s="35"/>
      <c r="L560" s="35"/>
      <c r="M560" s="35"/>
      <c r="N560" s="228"/>
      <c r="O560" s="31"/>
      <c r="P560" s="31"/>
      <c r="Q560" s="31"/>
    </row>
    <row r="561" spans="1:17" s="3" customFormat="1" ht="12">
      <c r="A561" s="18"/>
      <c r="B561" s="54" t="s">
        <v>689</v>
      </c>
      <c r="C561" s="51">
        <v>1200</v>
      </c>
      <c r="D561" s="52">
        <f>SUM(C561*0.055)</f>
        <v>66</v>
      </c>
      <c r="E561" s="52">
        <v>7</v>
      </c>
      <c r="F561" s="50">
        <f>SUM(D561:E561)</f>
        <v>73</v>
      </c>
      <c r="G561" s="50"/>
      <c r="H561" s="53"/>
      <c r="I561" s="193">
        <f>SUM(F561-G561)</f>
        <v>73</v>
      </c>
      <c r="J561" s="50"/>
      <c r="K561" s="50"/>
      <c r="L561" s="33">
        <v>0.06</v>
      </c>
      <c r="M561" s="194"/>
      <c r="N561" s="231">
        <f>SUM(I561:M561)</f>
        <v>73.06</v>
      </c>
      <c r="P561" s="31"/>
      <c r="Q561" s="31"/>
    </row>
    <row r="562" spans="1:17" s="3" customFormat="1" ht="12">
      <c r="A562" s="219"/>
      <c r="B562" s="112" t="s">
        <v>527</v>
      </c>
      <c r="C562" s="42">
        <v>815</v>
      </c>
      <c r="D562" s="28">
        <f>SUM(C562*0.055)</f>
        <v>44.825</v>
      </c>
      <c r="E562" s="43">
        <v>7</v>
      </c>
      <c r="F562" s="35">
        <f>SUM(D562:E563)</f>
        <v>63.825</v>
      </c>
      <c r="G562" s="35"/>
      <c r="H562" s="63"/>
      <c r="I562" s="35">
        <f>SUM(F562-G562)</f>
        <v>63.825</v>
      </c>
      <c r="J562" s="35"/>
      <c r="K562" s="36">
        <v>-16.06</v>
      </c>
      <c r="L562" s="35"/>
      <c r="M562" s="35"/>
      <c r="N562" s="229">
        <f>SUM(F562+J562+K562+L562+M562-G562-G563+J563+K563+L563+M563)</f>
        <v>47.765</v>
      </c>
      <c r="O562" s="31"/>
      <c r="P562" s="31"/>
      <c r="Q562" s="31"/>
    </row>
    <row r="563" spans="1:17" s="3" customFormat="1" ht="12">
      <c r="A563" s="219"/>
      <c r="B563" s="60" t="s">
        <v>527</v>
      </c>
      <c r="C563" s="37">
        <v>400</v>
      </c>
      <c r="D563" s="38">
        <f>SUM(C563*0.03)</f>
        <v>12</v>
      </c>
      <c r="E563" s="38"/>
      <c r="F563" s="39"/>
      <c r="G563" s="39"/>
      <c r="H563" s="200"/>
      <c r="I563" s="39"/>
      <c r="J563" s="39"/>
      <c r="K563" s="40"/>
      <c r="L563" s="39"/>
      <c r="M563" s="39"/>
      <c r="N563" s="230"/>
      <c r="O563" s="31"/>
      <c r="P563" s="31"/>
      <c r="Q563" s="31"/>
    </row>
    <row r="564" spans="1:17" s="3" customFormat="1" ht="12">
      <c r="A564" s="18"/>
      <c r="B564" s="184" t="s">
        <v>739</v>
      </c>
      <c r="C564" s="27">
        <v>1200</v>
      </c>
      <c r="D564" s="28">
        <f>SUM(C564*0.055)</f>
        <v>66</v>
      </c>
      <c r="E564" s="28">
        <v>7</v>
      </c>
      <c r="F564" s="29">
        <f>SUM(D564:E564)</f>
        <v>73</v>
      </c>
      <c r="G564" s="29"/>
      <c r="H564" s="34"/>
      <c r="I564" s="186">
        <f>SUM(F564-G564)</f>
        <v>73</v>
      </c>
      <c r="J564" s="29"/>
      <c r="K564" s="29"/>
      <c r="L564" s="29"/>
      <c r="M564" s="187"/>
      <c r="N564" s="229">
        <f>SUM(I564:M564)</f>
        <v>73</v>
      </c>
      <c r="O564" s="31"/>
      <c r="P564" s="31"/>
      <c r="Q564" s="31"/>
    </row>
    <row r="565" spans="1:17" s="3" customFormat="1" ht="12">
      <c r="A565" s="219"/>
      <c r="B565" s="75" t="s">
        <v>272</v>
      </c>
      <c r="C565" s="76">
        <v>600</v>
      </c>
      <c r="D565" s="77">
        <f>SUM(C565*0.055)</f>
        <v>33</v>
      </c>
      <c r="E565" s="77">
        <v>7</v>
      </c>
      <c r="F565" s="78">
        <f>SUM(D565:E565)</f>
        <v>40</v>
      </c>
      <c r="G565" s="78">
        <v>38.38</v>
      </c>
      <c r="H565" s="79">
        <v>42121</v>
      </c>
      <c r="I565" s="80">
        <f>SUM(F565-G565)</f>
        <v>1.6199999999999974</v>
      </c>
      <c r="J565" s="78"/>
      <c r="K565" s="78">
        <v>-1.62</v>
      </c>
      <c r="L565" s="78"/>
      <c r="M565" s="105"/>
      <c r="N565" s="105">
        <v>0</v>
      </c>
      <c r="O565" s="31"/>
      <c r="P565" s="31"/>
      <c r="Q565" s="31"/>
    </row>
    <row r="566" spans="1:17" s="3" customFormat="1" ht="12">
      <c r="A566" s="219"/>
      <c r="B566" s="82" t="s">
        <v>272</v>
      </c>
      <c r="C566" s="83"/>
      <c r="D566" s="84"/>
      <c r="E566" s="84"/>
      <c r="F566" s="85"/>
      <c r="G566" s="85"/>
      <c r="H566" s="86" t="s">
        <v>66</v>
      </c>
      <c r="I566" s="87">
        <v>-1.62</v>
      </c>
      <c r="J566" s="85"/>
      <c r="K566" s="85">
        <v>1.62</v>
      </c>
      <c r="L566" s="85"/>
      <c r="M566" s="113"/>
      <c r="N566" s="113"/>
      <c r="O566" s="31"/>
      <c r="P566" s="31"/>
      <c r="Q566" s="31"/>
    </row>
    <row r="567" spans="1:17" s="3" customFormat="1" ht="12">
      <c r="A567" s="18"/>
      <c r="B567" s="82" t="s">
        <v>459</v>
      </c>
      <c r="C567" s="83">
        <v>614</v>
      </c>
      <c r="D567" s="84">
        <f>SUM(C567*0.055)</f>
        <v>33.77</v>
      </c>
      <c r="E567" s="84">
        <v>7</v>
      </c>
      <c r="F567" s="85">
        <f>SUM(D567:E567)</f>
        <v>40.77</v>
      </c>
      <c r="G567" s="85">
        <v>40.77</v>
      </c>
      <c r="H567" s="86">
        <v>42097</v>
      </c>
      <c r="I567" s="87">
        <f>SUM(F567-G567)</f>
        <v>0</v>
      </c>
      <c r="J567" s="85"/>
      <c r="K567" s="85"/>
      <c r="L567" s="85"/>
      <c r="M567" s="113"/>
      <c r="N567" s="88">
        <f>SUM(I567:M567)</f>
        <v>0</v>
      </c>
      <c r="O567" s="31"/>
      <c r="P567" s="31"/>
      <c r="Q567" s="31"/>
    </row>
    <row r="568" spans="1:17" s="3" customFormat="1" ht="12">
      <c r="A568" s="219"/>
      <c r="B568" s="184" t="s">
        <v>645</v>
      </c>
      <c r="C568" s="27">
        <v>594</v>
      </c>
      <c r="D568" s="52">
        <f>SUM(C568*0.055)</f>
        <v>32.67</v>
      </c>
      <c r="E568" s="52">
        <v>7</v>
      </c>
      <c r="F568" s="29">
        <f>SUM(D568:E568)</f>
        <v>39.67</v>
      </c>
      <c r="G568" s="29"/>
      <c r="H568" s="30"/>
      <c r="I568" s="193">
        <f>SUM(F568-G568)</f>
        <v>39.67</v>
      </c>
      <c r="J568" s="50"/>
      <c r="K568" s="50"/>
      <c r="L568" s="50"/>
      <c r="M568" s="194"/>
      <c r="N568" s="231">
        <f>SUM(I568:M568)</f>
        <v>39.67</v>
      </c>
      <c r="O568" s="31"/>
      <c r="P568" s="31"/>
      <c r="Q568" s="31"/>
    </row>
    <row r="569" spans="1:17" s="3" customFormat="1" ht="12">
      <c r="A569" s="18"/>
      <c r="B569" s="75" t="s">
        <v>619</v>
      </c>
      <c r="C569" s="76">
        <v>612</v>
      </c>
      <c r="D569" s="77">
        <f>(SUM(C569:C570))*0.055</f>
        <v>65.725</v>
      </c>
      <c r="E569" s="77">
        <v>7</v>
      </c>
      <c r="F569" s="78">
        <f>SUM(D569:E570)</f>
        <v>72.725</v>
      </c>
      <c r="G569" s="78">
        <v>72.73</v>
      </c>
      <c r="H569" s="89">
        <v>42091</v>
      </c>
      <c r="I569" s="101">
        <v>0</v>
      </c>
      <c r="J569" s="101"/>
      <c r="K569" s="101"/>
      <c r="L569" s="101"/>
      <c r="M569" s="101"/>
      <c r="N569" s="81">
        <v>0</v>
      </c>
      <c r="O569" s="31"/>
      <c r="P569" s="31"/>
      <c r="Q569" s="31"/>
    </row>
    <row r="570" spans="1:17" s="3" customFormat="1" ht="12">
      <c r="A570" s="18"/>
      <c r="B570" s="82" t="s">
        <v>618</v>
      </c>
      <c r="C570" s="83">
        <v>583</v>
      </c>
      <c r="D570" s="84"/>
      <c r="E570" s="84"/>
      <c r="F570" s="85"/>
      <c r="G570" s="85"/>
      <c r="H570" s="98"/>
      <c r="I570" s="85"/>
      <c r="J570" s="85"/>
      <c r="K570" s="85"/>
      <c r="L570" s="85"/>
      <c r="M570" s="85"/>
      <c r="N570" s="88"/>
      <c r="O570" s="31"/>
      <c r="P570" s="31"/>
      <c r="Q570" s="31"/>
    </row>
    <row r="571" spans="1:17" s="3" customFormat="1" ht="12">
      <c r="A571" s="219"/>
      <c r="B571" s="198" t="s">
        <v>541</v>
      </c>
      <c r="C571" s="51">
        <v>641</v>
      </c>
      <c r="D571" s="52">
        <f aca="true" t="shared" si="133" ref="D571:D578">SUM(C571*0.055)</f>
        <v>35.255</v>
      </c>
      <c r="E571" s="52">
        <v>7</v>
      </c>
      <c r="F571" s="50">
        <f aca="true" t="shared" si="134" ref="F571:F578">SUM(D571:E571)</f>
        <v>42.255</v>
      </c>
      <c r="G571" s="50"/>
      <c r="H571" s="53"/>
      <c r="I571" s="193">
        <f aca="true" t="shared" si="135" ref="I571:I581">SUM(F571-G571)</f>
        <v>42.255</v>
      </c>
      <c r="J571" s="50"/>
      <c r="K571" s="50"/>
      <c r="L571" s="50"/>
      <c r="M571" s="194"/>
      <c r="N571" s="231">
        <f aca="true" t="shared" si="136" ref="N571:N577">SUM(I571:M571)</f>
        <v>42.255</v>
      </c>
      <c r="O571" s="31"/>
      <c r="P571" s="31"/>
      <c r="Q571" s="31"/>
    </row>
    <row r="572" spans="1:17" s="3" customFormat="1" ht="12">
      <c r="A572" s="18"/>
      <c r="B572" s="75" t="s">
        <v>397</v>
      </c>
      <c r="C572" s="76">
        <v>591</v>
      </c>
      <c r="D572" s="77">
        <f t="shared" si="133"/>
        <v>32.505</v>
      </c>
      <c r="E572" s="77">
        <v>7</v>
      </c>
      <c r="F572" s="78">
        <f t="shared" si="134"/>
        <v>39.505</v>
      </c>
      <c r="G572" s="78">
        <v>39.51</v>
      </c>
      <c r="H572" s="79">
        <v>42091</v>
      </c>
      <c r="I572" s="80">
        <v>0</v>
      </c>
      <c r="J572" s="78"/>
      <c r="K572" s="78"/>
      <c r="L572" s="78"/>
      <c r="M572" s="105"/>
      <c r="N572" s="81">
        <f t="shared" si="136"/>
        <v>0</v>
      </c>
      <c r="O572" s="31"/>
      <c r="P572" s="31"/>
      <c r="Q572" s="31"/>
    </row>
    <row r="573" spans="1:17" s="3" customFormat="1" ht="12">
      <c r="A573" s="219"/>
      <c r="B573" s="32" t="s">
        <v>764</v>
      </c>
      <c r="C573" s="76">
        <v>616</v>
      </c>
      <c r="D573" s="77">
        <f t="shared" si="133"/>
        <v>33.88</v>
      </c>
      <c r="E573" s="77">
        <v>7</v>
      </c>
      <c r="F573" s="78">
        <f t="shared" si="134"/>
        <v>40.88</v>
      </c>
      <c r="G573" s="78">
        <v>40</v>
      </c>
      <c r="H573" s="79">
        <v>42109</v>
      </c>
      <c r="I573" s="127">
        <f t="shared" si="135"/>
        <v>0.8800000000000026</v>
      </c>
      <c r="J573" s="78"/>
      <c r="K573" s="78">
        <v>-0.37</v>
      </c>
      <c r="L573" s="78"/>
      <c r="M573" s="105"/>
      <c r="N573" s="69">
        <f t="shared" si="136"/>
        <v>0.5100000000000026</v>
      </c>
      <c r="O573" s="31"/>
      <c r="P573" s="31"/>
      <c r="Q573" s="31"/>
    </row>
    <row r="574" spans="1:17" s="3" customFormat="1" ht="12">
      <c r="A574" s="219"/>
      <c r="B574" s="46" t="s">
        <v>764</v>
      </c>
      <c r="C574" s="83"/>
      <c r="D574" s="84"/>
      <c r="E574" s="84"/>
      <c r="F574" s="85"/>
      <c r="G574" s="85"/>
      <c r="H574" s="86" t="s">
        <v>66</v>
      </c>
      <c r="I574" s="62">
        <v>-0.37</v>
      </c>
      <c r="J574" s="85"/>
      <c r="K574" s="85">
        <v>0.37</v>
      </c>
      <c r="L574" s="85"/>
      <c r="M574" s="113"/>
      <c r="N574" s="68"/>
      <c r="O574" s="31"/>
      <c r="P574" s="31"/>
      <c r="Q574" s="31"/>
    </row>
    <row r="575" spans="1:17" s="3" customFormat="1" ht="12">
      <c r="A575" s="18"/>
      <c r="B575" s="112" t="s">
        <v>476</v>
      </c>
      <c r="C575" s="103">
        <v>597</v>
      </c>
      <c r="D575" s="84">
        <f t="shared" si="133"/>
        <v>32.835</v>
      </c>
      <c r="E575" s="84">
        <v>7</v>
      </c>
      <c r="F575" s="101">
        <f t="shared" si="134"/>
        <v>39.835</v>
      </c>
      <c r="G575" s="101">
        <v>40</v>
      </c>
      <c r="H575" s="104">
        <v>42107</v>
      </c>
      <c r="I575" s="118">
        <f t="shared" si="135"/>
        <v>-0.16499999999999915</v>
      </c>
      <c r="J575" s="101"/>
      <c r="K575" s="36">
        <v>-0.84</v>
      </c>
      <c r="L575" s="101"/>
      <c r="M575" s="117"/>
      <c r="N575" s="61">
        <v>-1</v>
      </c>
      <c r="O575" s="31"/>
      <c r="P575" s="31"/>
      <c r="Q575" s="31"/>
    </row>
    <row r="576" spans="1:17" s="3" customFormat="1" ht="12">
      <c r="A576" s="219"/>
      <c r="B576" s="198" t="s">
        <v>826</v>
      </c>
      <c r="C576" s="51">
        <v>619</v>
      </c>
      <c r="D576" s="52">
        <f t="shared" si="133"/>
        <v>34.045</v>
      </c>
      <c r="E576" s="52">
        <v>7</v>
      </c>
      <c r="F576" s="50">
        <f t="shared" si="134"/>
        <v>41.045</v>
      </c>
      <c r="G576" s="50"/>
      <c r="H576" s="53"/>
      <c r="I576" s="193">
        <f t="shared" si="135"/>
        <v>41.045</v>
      </c>
      <c r="J576" s="50"/>
      <c r="K576" s="50"/>
      <c r="L576" s="50"/>
      <c r="M576" s="50"/>
      <c r="N576" s="231">
        <f t="shared" si="136"/>
        <v>41.045</v>
      </c>
      <c r="O576" s="31"/>
      <c r="P576" s="31"/>
      <c r="Q576" s="31"/>
    </row>
    <row r="577" spans="1:17" s="3" customFormat="1" ht="12">
      <c r="A577" s="18"/>
      <c r="B577" s="191" t="s">
        <v>338</v>
      </c>
      <c r="C577" s="42">
        <v>595</v>
      </c>
      <c r="D577" s="28">
        <f t="shared" si="133"/>
        <v>32.725</v>
      </c>
      <c r="E577" s="28">
        <v>7</v>
      </c>
      <c r="F577" s="35">
        <f t="shared" si="134"/>
        <v>39.725</v>
      </c>
      <c r="G577" s="35"/>
      <c r="H577" s="63"/>
      <c r="I577" s="196">
        <f t="shared" si="135"/>
        <v>39.725</v>
      </c>
      <c r="J577" s="35"/>
      <c r="K577" s="35"/>
      <c r="L577" s="35"/>
      <c r="M577" s="192"/>
      <c r="N577" s="229">
        <f t="shared" si="136"/>
        <v>39.725</v>
      </c>
      <c r="O577" s="31"/>
      <c r="P577" s="31"/>
      <c r="Q577" s="31"/>
    </row>
    <row r="578" spans="1:17" s="3" customFormat="1" ht="12">
      <c r="A578" s="219"/>
      <c r="B578" s="75" t="s">
        <v>907</v>
      </c>
      <c r="C578" s="76">
        <v>626</v>
      </c>
      <c r="D578" s="77">
        <f t="shared" si="133"/>
        <v>34.43</v>
      </c>
      <c r="E578" s="77">
        <v>7</v>
      </c>
      <c r="F578" s="78">
        <f t="shared" si="134"/>
        <v>41.43</v>
      </c>
      <c r="G578" s="78">
        <v>2.19</v>
      </c>
      <c r="H578" s="79">
        <v>42101</v>
      </c>
      <c r="I578" s="80">
        <f>SUM(F578-G578-G580)</f>
        <v>0</v>
      </c>
      <c r="J578" s="78"/>
      <c r="K578" s="78"/>
      <c r="L578" s="78">
        <v>1.81</v>
      </c>
      <c r="M578" s="105"/>
      <c r="N578" s="105">
        <f>SUM(I578:M580)</f>
        <v>0</v>
      </c>
      <c r="O578" s="31"/>
      <c r="P578" s="31"/>
      <c r="Q578" s="31"/>
    </row>
    <row r="579" spans="1:17" s="3" customFormat="1" ht="12">
      <c r="A579" s="219"/>
      <c r="B579" s="102" t="s">
        <v>907</v>
      </c>
      <c r="C579" s="103"/>
      <c r="D579" s="97"/>
      <c r="E579" s="97"/>
      <c r="F579" s="101"/>
      <c r="G579" s="101"/>
      <c r="H579" s="104">
        <v>42101</v>
      </c>
      <c r="I579" s="100"/>
      <c r="J579" s="101"/>
      <c r="K579" s="101"/>
      <c r="L579" s="101">
        <v>-1.81</v>
      </c>
      <c r="M579" s="117"/>
      <c r="N579" s="117"/>
      <c r="O579" s="31"/>
      <c r="P579" s="31"/>
      <c r="Q579" s="31"/>
    </row>
    <row r="580" spans="1:17" s="3" customFormat="1" ht="12">
      <c r="A580" s="219"/>
      <c r="B580" s="82" t="s">
        <v>907</v>
      </c>
      <c r="C580" s="83"/>
      <c r="D580" s="84"/>
      <c r="E580" s="84"/>
      <c r="F580" s="85"/>
      <c r="G580" s="85">
        <v>39.24</v>
      </c>
      <c r="H580" s="86">
        <v>42135</v>
      </c>
      <c r="I580" s="87"/>
      <c r="J580" s="85"/>
      <c r="K580" s="85"/>
      <c r="L580" s="85"/>
      <c r="M580" s="113"/>
      <c r="N580" s="113"/>
      <c r="O580" s="31"/>
      <c r="P580" s="31"/>
      <c r="Q580" s="31"/>
    </row>
    <row r="581" spans="1:17" s="3" customFormat="1" ht="12">
      <c r="A581" s="18"/>
      <c r="B581" s="102" t="s">
        <v>353</v>
      </c>
      <c r="C581" s="103">
        <v>766</v>
      </c>
      <c r="D581" s="97">
        <f>SUM(C581*0.055)</f>
        <v>42.13</v>
      </c>
      <c r="E581" s="97">
        <v>7</v>
      </c>
      <c r="F581" s="101">
        <f>SUM(D581:E582)</f>
        <v>64.13</v>
      </c>
      <c r="G581" s="101">
        <v>64.13</v>
      </c>
      <c r="H581" s="104">
        <v>42108</v>
      </c>
      <c r="I581" s="100">
        <f t="shared" si="135"/>
        <v>0</v>
      </c>
      <c r="J581" s="101"/>
      <c r="K581" s="101"/>
      <c r="L581" s="101"/>
      <c r="M581" s="117"/>
      <c r="N581" s="119">
        <f>SUM(F581+J581+K581+L581+M581-G581-G582+J582+K582+L582+M582)</f>
        <v>0</v>
      </c>
      <c r="O581" s="31"/>
      <c r="P581" s="31"/>
      <c r="Q581" s="31"/>
    </row>
    <row r="582" spans="1:17" s="3" customFormat="1" ht="12">
      <c r="A582" s="18"/>
      <c r="B582" s="102" t="s">
        <v>353</v>
      </c>
      <c r="C582" s="103">
        <v>500</v>
      </c>
      <c r="D582" s="84">
        <f>SUM(C582*0.03)</f>
        <v>15</v>
      </c>
      <c r="E582" s="97"/>
      <c r="F582" s="101"/>
      <c r="G582" s="101"/>
      <c r="H582" s="104"/>
      <c r="I582" s="100"/>
      <c r="J582" s="101"/>
      <c r="K582" s="101"/>
      <c r="L582" s="101"/>
      <c r="M582" s="117"/>
      <c r="N582" s="117"/>
      <c r="O582" s="31"/>
      <c r="P582" s="31"/>
      <c r="Q582" s="31"/>
    </row>
    <row r="583" spans="1:17" s="3" customFormat="1" ht="12">
      <c r="A583" s="219"/>
      <c r="B583" s="54" t="s">
        <v>893</v>
      </c>
      <c r="C583" s="51">
        <v>666</v>
      </c>
      <c r="D583" s="52">
        <f aca="true" t="shared" si="137" ref="D583:D608">SUM(C583*0.055)</f>
        <v>36.63</v>
      </c>
      <c r="E583" s="52">
        <v>7</v>
      </c>
      <c r="F583" s="50">
        <f aca="true" t="shared" si="138" ref="F583:F593">SUM(D583:E583)</f>
        <v>43.63</v>
      </c>
      <c r="G583" s="50"/>
      <c r="H583" s="53"/>
      <c r="I583" s="193">
        <f aca="true" t="shared" si="139" ref="I583:I593">SUM(F583-G583)</f>
        <v>43.63</v>
      </c>
      <c r="J583" s="50"/>
      <c r="K583" s="33">
        <v>39.74</v>
      </c>
      <c r="L583" s="33">
        <v>2.15</v>
      </c>
      <c r="M583" s="194"/>
      <c r="N583" s="231">
        <f aca="true" t="shared" si="140" ref="N583:N607">SUM(I583:M583)</f>
        <v>85.52000000000001</v>
      </c>
      <c r="O583" s="31"/>
      <c r="P583" s="31"/>
      <c r="Q583" s="31"/>
    </row>
    <row r="584" spans="1:17" s="3" customFormat="1" ht="12">
      <c r="A584" s="18"/>
      <c r="B584" s="41" t="s">
        <v>317</v>
      </c>
      <c r="C584" s="42">
        <v>612</v>
      </c>
      <c r="D584" s="28">
        <f t="shared" si="137"/>
        <v>33.660000000000004</v>
      </c>
      <c r="E584" s="28">
        <v>7</v>
      </c>
      <c r="F584" s="35">
        <f t="shared" si="138"/>
        <v>40.660000000000004</v>
      </c>
      <c r="G584" s="35"/>
      <c r="H584" s="63"/>
      <c r="I584" s="196">
        <f t="shared" si="139"/>
        <v>40.660000000000004</v>
      </c>
      <c r="J584" s="35"/>
      <c r="K584" s="35"/>
      <c r="L584" s="45">
        <v>0.61</v>
      </c>
      <c r="M584" s="192"/>
      <c r="N584" s="229">
        <f t="shared" si="140"/>
        <v>41.27</v>
      </c>
      <c r="O584" s="31"/>
      <c r="P584" s="31"/>
      <c r="Q584" s="31"/>
    </row>
    <row r="585" spans="1:17" s="3" customFormat="1" ht="12">
      <c r="A585" s="219"/>
      <c r="B585" s="75" t="s">
        <v>920</v>
      </c>
      <c r="C585" s="76">
        <v>612</v>
      </c>
      <c r="D585" s="77">
        <f t="shared" si="137"/>
        <v>33.660000000000004</v>
      </c>
      <c r="E585" s="77">
        <v>7</v>
      </c>
      <c r="F585" s="78">
        <f t="shared" si="138"/>
        <v>40.660000000000004</v>
      </c>
      <c r="G585" s="78">
        <v>40.66</v>
      </c>
      <c r="H585" s="79">
        <v>42070</v>
      </c>
      <c r="I585" s="80">
        <v>0</v>
      </c>
      <c r="J585" s="78"/>
      <c r="K585" s="78">
        <v>0.59</v>
      </c>
      <c r="L585" s="78"/>
      <c r="M585" s="105"/>
      <c r="N585" s="105">
        <f>SUM(I585:M586)</f>
        <v>0</v>
      </c>
      <c r="O585" s="31"/>
      <c r="P585" s="31"/>
      <c r="Q585" s="31"/>
    </row>
    <row r="586" spans="1:17" s="3" customFormat="1" ht="12">
      <c r="A586" s="219"/>
      <c r="B586" s="82" t="s">
        <v>920</v>
      </c>
      <c r="C586" s="83"/>
      <c r="D586" s="84"/>
      <c r="E586" s="84"/>
      <c r="F586" s="85"/>
      <c r="G586" s="85"/>
      <c r="H586" s="86">
        <v>42070</v>
      </c>
      <c r="I586" s="87"/>
      <c r="J586" s="85"/>
      <c r="K586" s="85">
        <v>-0.59</v>
      </c>
      <c r="L586" s="85"/>
      <c r="M586" s="113"/>
      <c r="N586" s="113"/>
      <c r="O586" s="31"/>
      <c r="P586" s="31"/>
      <c r="Q586" s="31"/>
    </row>
    <row r="587" spans="1:17" s="3" customFormat="1" ht="12">
      <c r="A587" s="18"/>
      <c r="B587" s="102" t="s">
        <v>598</v>
      </c>
      <c r="C587" s="103">
        <v>615</v>
      </c>
      <c r="D587" s="84">
        <f t="shared" si="137"/>
        <v>33.825</v>
      </c>
      <c r="E587" s="84">
        <v>7</v>
      </c>
      <c r="F587" s="101">
        <f t="shared" si="138"/>
        <v>40.825</v>
      </c>
      <c r="G587" s="101">
        <v>40.83</v>
      </c>
      <c r="H587" s="111">
        <v>42070</v>
      </c>
      <c r="I587" s="100">
        <v>0</v>
      </c>
      <c r="J587" s="101"/>
      <c r="K587" s="101"/>
      <c r="L587" s="101"/>
      <c r="M587" s="117"/>
      <c r="N587" s="88">
        <f t="shared" si="140"/>
        <v>0</v>
      </c>
      <c r="O587" s="31"/>
      <c r="P587" s="31"/>
      <c r="Q587" s="31"/>
    </row>
    <row r="588" spans="1:17" s="3" customFormat="1" ht="13.5" customHeight="1">
      <c r="A588" s="219"/>
      <c r="B588" s="54" t="s">
        <v>863</v>
      </c>
      <c r="C588" s="92">
        <v>616</v>
      </c>
      <c r="D588" s="93">
        <f t="shared" si="137"/>
        <v>33.88</v>
      </c>
      <c r="E588" s="93">
        <v>7</v>
      </c>
      <c r="F588" s="94">
        <f t="shared" si="138"/>
        <v>40.88</v>
      </c>
      <c r="G588" s="94">
        <v>36.53</v>
      </c>
      <c r="H588" s="95">
        <v>42153</v>
      </c>
      <c r="I588" s="129">
        <f>SUM(F588-G588)</f>
        <v>4.350000000000001</v>
      </c>
      <c r="J588" s="94"/>
      <c r="K588" s="33">
        <v>0.63</v>
      </c>
      <c r="L588" s="94"/>
      <c r="M588" s="106"/>
      <c r="N588" s="136">
        <f t="shared" si="140"/>
        <v>4.980000000000001</v>
      </c>
      <c r="O588" s="31"/>
      <c r="P588" s="31"/>
      <c r="Q588" s="31"/>
    </row>
    <row r="589" spans="1:17" s="3" customFormat="1" ht="12">
      <c r="A589" s="18"/>
      <c r="B589" s="54" t="s">
        <v>636</v>
      </c>
      <c r="C589" s="51">
        <v>606</v>
      </c>
      <c r="D589" s="52">
        <f t="shared" si="137"/>
        <v>33.33</v>
      </c>
      <c r="E589" s="52">
        <v>7</v>
      </c>
      <c r="F589" s="50">
        <f t="shared" si="138"/>
        <v>40.33</v>
      </c>
      <c r="G589" s="50"/>
      <c r="H589" s="53"/>
      <c r="I589" s="193">
        <f t="shared" si="139"/>
        <v>40.33</v>
      </c>
      <c r="J589" s="50"/>
      <c r="K589" s="33">
        <v>0.38</v>
      </c>
      <c r="L589" s="50"/>
      <c r="M589" s="199"/>
      <c r="N589" s="231">
        <f t="shared" si="140"/>
        <v>40.71</v>
      </c>
      <c r="O589" s="31"/>
      <c r="P589" s="31"/>
      <c r="Q589" s="31"/>
    </row>
    <row r="590" spans="1:17" s="3" customFormat="1" ht="12">
      <c r="A590" s="219"/>
      <c r="B590" s="82" t="s">
        <v>759</v>
      </c>
      <c r="C590" s="83">
        <v>622</v>
      </c>
      <c r="D590" s="93">
        <f t="shared" si="137"/>
        <v>34.21</v>
      </c>
      <c r="E590" s="93">
        <v>7</v>
      </c>
      <c r="F590" s="85">
        <f t="shared" si="138"/>
        <v>41.21</v>
      </c>
      <c r="G590" s="85">
        <v>41.21</v>
      </c>
      <c r="H590" s="98">
        <v>42140</v>
      </c>
      <c r="I590" s="87">
        <f t="shared" si="139"/>
        <v>0</v>
      </c>
      <c r="J590" s="85"/>
      <c r="K590" s="85"/>
      <c r="L590" s="85"/>
      <c r="M590" s="113"/>
      <c r="N590" s="90">
        <f t="shared" si="140"/>
        <v>0</v>
      </c>
      <c r="O590" s="31"/>
      <c r="P590" s="31"/>
      <c r="Q590" s="31"/>
    </row>
    <row r="591" spans="1:17" s="3" customFormat="1" ht="12">
      <c r="A591" s="18"/>
      <c r="B591" s="91" t="s">
        <v>754</v>
      </c>
      <c r="C591" s="92">
        <v>1200</v>
      </c>
      <c r="D591" s="93">
        <f t="shared" si="137"/>
        <v>66</v>
      </c>
      <c r="E591" s="93">
        <v>7</v>
      </c>
      <c r="F591" s="94">
        <f t="shared" si="138"/>
        <v>73</v>
      </c>
      <c r="G591" s="94">
        <v>73</v>
      </c>
      <c r="H591" s="99">
        <v>42128</v>
      </c>
      <c r="I591" s="96">
        <f t="shared" si="139"/>
        <v>0</v>
      </c>
      <c r="J591" s="94"/>
      <c r="K591" s="94"/>
      <c r="L591" s="94"/>
      <c r="M591" s="106"/>
      <c r="N591" s="90">
        <f t="shared" si="140"/>
        <v>0</v>
      </c>
      <c r="O591" s="31"/>
      <c r="P591" s="31"/>
      <c r="Q591" s="31"/>
    </row>
    <row r="592" spans="1:17" s="3" customFormat="1" ht="12">
      <c r="A592" s="219"/>
      <c r="B592" s="91" t="s">
        <v>514</v>
      </c>
      <c r="C592" s="92">
        <v>618</v>
      </c>
      <c r="D592" s="93">
        <f t="shared" si="137"/>
        <v>33.99</v>
      </c>
      <c r="E592" s="93">
        <v>7</v>
      </c>
      <c r="F592" s="94">
        <f t="shared" si="138"/>
        <v>40.99</v>
      </c>
      <c r="G592" s="94">
        <v>40.99</v>
      </c>
      <c r="H592" s="99">
        <v>42124</v>
      </c>
      <c r="I592" s="96">
        <f t="shared" si="139"/>
        <v>0</v>
      </c>
      <c r="J592" s="94"/>
      <c r="K592" s="94"/>
      <c r="L592" s="94"/>
      <c r="M592" s="106"/>
      <c r="N592" s="90">
        <f t="shared" si="140"/>
        <v>0</v>
      </c>
      <c r="O592" s="31"/>
      <c r="P592" s="31"/>
      <c r="Q592" s="31"/>
    </row>
    <row r="593" spans="1:14" s="31" customFormat="1" ht="12">
      <c r="A593" s="18"/>
      <c r="B593" s="32" t="s">
        <v>19</v>
      </c>
      <c r="C593" s="27">
        <v>594</v>
      </c>
      <c r="D593" s="52">
        <f t="shared" si="137"/>
        <v>32.67</v>
      </c>
      <c r="E593" s="52">
        <v>7</v>
      </c>
      <c r="F593" s="29">
        <f t="shared" si="138"/>
        <v>39.67</v>
      </c>
      <c r="G593" s="29"/>
      <c r="H593" s="30"/>
      <c r="I593" s="186">
        <f t="shared" si="139"/>
        <v>39.67</v>
      </c>
      <c r="J593" s="29"/>
      <c r="K593" s="29"/>
      <c r="L593" s="55">
        <v>0.29</v>
      </c>
      <c r="M593" s="187"/>
      <c r="N593" s="231">
        <f t="shared" si="140"/>
        <v>39.96</v>
      </c>
    </row>
    <row r="594" spans="1:17" s="3" customFormat="1" ht="12">
      <c r="A594" s="219"/>
      <c r="B594" s="91" t="s">
        <v>868</v>
      </c>
      <c r="C594" s="92">
        <v>612</v>
      </c>
      <c r="D594" s="93">
        <f t="shared" si="137"/>
        <v>33.660000000000004</v>
      </c>
      <c r="E594" s="93">
        <v>7</v>
      </c>
      <c r="F594" s="94">
        <f aca="true" t="shared" si="141" ref="F594:F603">SUM(D594:E594)</f>
        <v>40.660000000000004</v>
      </c>
      <c r="G594" s="94">
        <v>40.66</v>
      </c>
      <c r="H594" s="95">
        <v>42070</v>
      </c>
      <c r="I594" s="96">
        <v>0</v>
      </c>
      <c r="J594" s="94"/>
      <c r="K594" s="94"/>
      <c r="L594" s="94"/>
      <c r="M594" s="106"/>
      <c r="N594" s="90">
        <f t="shared" si="140"/>
        <v>0</v>
      </c>
      <c r="O594" s="31"/>
      <c r="P594" s="31"/>
      <c r="Q594" s="31"/>
    </row>
    <row r="595" spans="1:17" s="3" customFormat="1" ht="12">
      <c r="A595" s="18"/>
      <c r="B595" s="82" t="s">
        <v>745</v>
      </c>
      <c r="C595" s="83">
        <v>604</v>
      </c>
      <c r="D595" s="93">
        <f t="shared" si="137"/>
        <v>33.22</v>
      </c>
      <c r="E595" s="93">
        <v>7</v>
      </c>
      <c r="F595" s="85">
        <f t="shared" si="141"/>
        <v>40.22</v>
      </c>
      <c r="G595" s="85">
        <v>40.22</v>
      </c>
      <c r="H595" s="98">
        <v>42109</v>
      </c>
      <c r="I595" s="87">
        <f aca="true" t="shared" si="142" ref="I595:I603">SUM(F595-G595)</f>
        <v>0</v>
      </c>
      <c r="J595" s="85"/>
      <c r="K595" s="85"/>
      <c r="L595" s="85"/>
      <c r="M595" s="113"/>
      <c r="N595" s="90">
        <f t="shared" si="140"/>
        <v>0</v>
      </c>
      <c r="O595" s="31"/>
      <c r="P595" s="31"/>
      <c r="Q595" s="31"/>
    </row>
    <row r="596" spans="1:17" s="3" customFormat="1" ht="12">
      <c r="A596" s="219"/>
      <c r="B596" s="91" t="s">
        <v>429</v>
      </c>
      <c r="C596" s="92">
        <v>599</v>
      </c>
      <c r="D596" s="93">
        <f t="shared" si="137"/>
        <v>32.945</v>
      </c>
      <c r="E596" s="93">
        <v>7</v>
      </c>
      <c r="F596" s="94">
        <f t="shared" si="141"/>
        <v>39.945</v>
      </c>
      <c r="G596" s="94">
        <v>39.95</v>
      </c>
      <c r="H596" s="95">
        <v>42091</v>
      </c>
      <c r="I596" s="96">
        <v>0</v>
      </c>
      <c r="J596" s="94"/>
      <c r="K596" s="94"/>
      <c r="L596" s="94"/>
      <c r="M596" s="106"/>
      <c r="N596" s="90">
        <f t="shared" si="140"/>
        <v>0</v>
      </c>
      <c r="O596" s="31"/>
      <c r="P596" s="31"/>
      <c r="Q596" s="31"/>
    </row>
    <row r="597" spans="1:17" s="3" customFormat="1" ht="12">
      <c r="A597" s="18"/>
      <c r="B597" s="75" t="s">
        <v>44</v>
      </c>
      <c r="C597" s="76">
        <v>606</v>
      </c>
      <c r="D597" s="77">
        <f t="shared" si="137"/>
        <v>33.33</v>
      </c>
      <c r="E597" s="77">
        <v>7</v>
      </c>
      <c r="F597" s="78">
        <f t="shared" si="141"/>
        <v>40.33</v>
      </c>
      <c r="G597" s="78">
        <v>40.33</v>
      </c>
      <c r="H597" s="79">
        <v>42109</v>
      </c>
      <c r="I597" s="80">
        <f t="shared" si="142"/>
        <v>0</v>
      </c>
      <c r="J597" s="78"/>
      <c r="K597" s="78"/>
      <c r="L597" s="78"/>
      <c r="M597" s="105"/>
      <c r="N597" s="81">
        <f t="shared" si="140"/>
        <v>0</v>
      </c>
      <c r="O597" s="31"/>
      <c r="P597" s="31"/>
      <c r="Q597" s="31"/>
    </row>
    <row r="598" spans="1:17" s="3" customFormat="1" ht="12">
      <c r="A598" s="219"/>
      <c r="B598" s="75" t="s">
        <v>602</v>
      </c>
      <c r="C598" s="76">
        <v>631</v>
      </c>
      <c r="D598" s="77">
        <f t="shared" si="137"/>
        <v>34.705</v>
      </c>
      <c r="E598" s="77">
        <v>7</v>
      </c>
      <c r="F598" s="78">
        <f t="shared" si="141"/>
        <v>41.705</v>
      </c>
      <c r="G598" s="78">
        <v>41.71</v>
      </c>
      <c r="H598" s="79">
        <v>42101</v>
      </c>
      <c r="I598" s="80">
        <v>0</v>
      </c>
      <c r="J598" s="78"/>
      <c r="K598" s="78">
        <v>38.02</v>
      </c>
      <c r="L598" s="78">
        <v>2.05</v>
      </c>
      <c r="M598" s="105"/>
      <c r="N598" s="105">
        <f>SUM(I598:M599)</f>
        <v>0</v>
      </c>
      <c r="O598" s="31"/>
      <c r="P598" s="31"/>
      <c r="Q598" s="31"/>
    </row>
    <row r="599" spans="1:17" s="3" customFormat="1" ht="12">
      <c r="A599" s="219"/>
      <c r="B599" s="82" t="s">
        <v>602</v>
      </c>
      <c r="C599" s="83"/>
      <c r="D599" s="84"/>
      <c r="E599" s="84"/>
      <c r="F599" s="85"/>
      <c r="G599" s="85"/>
      <c r="H599" s="86">
        <v>42062</v>
      </c>
      <c r="I599" s="87"/>
      <c r="J599" s="85"/>
      <c r="K599" s="85">
        <v>-38.02</v>
      </c>
      <c r="L599" s="85">
        <v>-2.05</v>
      </c>
      <c r="M599" s="113"/>
      <c r="N599" s="113"/>
      <c r="O599" s="31"/>
      <c r="P599" s="31"/>
      <c r="Q599" s="31"/>
    </row>
    <row r="600" spans="1:17" s="3" customFormat="1" ht="12">
      <c r="A600" s="18"/>
      <c r="B600" s="191" t="s">
        <v>358</v>
      </c>
      <c r="C600" s="42">
        <v>653</v>
      </c>
      <c r="D600" s="38">
        <f t="shared" si="137"/>
        <v>35.915</v>
      </c>
      <c r="E600" s="38">
        <v>7</v>
      </c>
      <c r="F600" s="35">
        <f t="shared" si="141"/>
        <v>42.915</v>
      </c>
      <c r="G600" s="35"/>
      <c r="H600" s="44"/>
      <c r="I600" s="196">
        <f t="shared" si="142"/>
        <v>42.915</v>
      </c>
      <c r="J600" s="35"/>
      <c r="K600" s="35"/>
      <c r="L600" s="35"/>
      <c r="M600" s="192"/>
      <c r="N600" s="230">
        <f t="shared" si="140"/>
        <v>42.915</v>
      </c>
      <c r="O600" s="31"/>
      <c r="P600" s="31"/>
      <c r="Q600" s="31"/>
    </row>
    <row r="601" spans="1:17" s="3" customFormat="1" ht="12">
      <c r="A601" s="219"/>
      <c r="B601" s="54" t="s">
        <v>392</v>
      </c>
      <c r="C601" s="51">
        <v>600</v>
      </c>
      <c r="D601" s="52">
        <f t="shared" si="137"/>
        <v>33</v>
      </c>
      <c r="E601" s="52">
        <v>7</v>
      </c>
      <c r="F601" s="50">
        <f t="shared" si="141"/>
        <v>40</v>
      </c>
      <c r="G601" s="50"/>
      <c r="H601" s="53"/>
      <c r="I601" s="193">
        <f t="shared" si="142"/>
        <v>40</v>
      </c>
      <c r="J601" s="50"/>
      <c r="K601" s="33">
        <v>15.06</v>
      </c>
      <c r="L601" s="33">
        <v>0.21</v>
      </c>
      <c r="M601" s="194"/>
      <c r="N601" s="231">
        <f t="shared" si="140"/>
        <v>55.27</v>
      </c>
      <c r="O601" s="31"/>
      <c r="P601" s="31"/>
      <c r="Q601" s="31"/>
    </row>
    <row r="602" spans="1:17" s="3" customFormat="1" ht="12">
      <c r="A602" s="18"/>
      <c r="B602" s="188" t="s">
        <v>93</v>
      </c>
      <c r="C602" s="37">
        <v>600</v>
      </c>
      <c r="D602" s="52">
        <f t="shared" si="137"/>
        <v>33</v>
      </c>
      <c r="E602" s="52">
        <v>7</v>
      </c>
      <c r="F602" s="39">
        <f t="shared" si="141"/>
        <v>40</v>
      </c>
      <c r="G602" s="39"/>
      <c r="H602" s="48"/>
      <c r="I602" s="189">
        <f t="shared" si="142"/>
        <v>40</v>
      </c>
      <c r="J602" s="39"/>
      <c r="K602" s="39"/>
      <c r="L602" s="39"/>
      <c r="M602" s="206"/>
      <c r="N602" s="231">
        <f t="shared" si="140"/>
        <v>40</v>
      </c>
      <c r="O602" s="31"/>
      <c r="P602" s="31"/>
      <c r="Q602" s="31"/>
    </row>
    <row r="603" spans="1:17" s="3" customFormat="1" ht="12">
      <c r="A603" s="219"/>
      <c r="B603" s="184" t="s">
        <v>935</v>
      </c>
      <c r="C603" s="27">
        <v>600</v>
      </c>
      <c r="D603" s="52">
        <f t="shared" si="137"/>
        <v>33</v>
      </c>
      <c r="E603" s="52">
        <v>7</v>
      </c>
      <c r="F603" s="29">
        <f t="shared" si="141"/>
        <v>40</v>
      </c>
      <c r="G603" s="29"/>
      <c r="H603" s="30"/>
      <c r="I603" s="186">
        <f t="shared" si="142"/>
        <v>40</v>
      </c>
      <c r="J603" s="29"/>
      <c r="K603" s="29"/>
      <c r="L603" s="29"/>
      <c r="M603" s="187"/>
      <c r="N603" s="231">
        <f t="shared" si="140"/>
        <v>40</v>
      </c>
      <c r="O603" s="31"/>
      <c r="P603" s="31"/>
      <c r="Q603" s="31"/>
    </row>
    <row r="604" spans="1:17" s="3" customFormat="1" ht="12">
      <c r="A604" s="18"/>
      <c r="B604" s="184" t="s">
        <v>937</v>
      </c>
      <c r="C604" s="27">
        <v>600</v>
      </c>
      <c r="D604" s="52">
        <f t="shared" si="137"/>
        <v>33</v>
      </c>
      <c r="E604" s="52">
        <v>7</v>
      </c>
      <c r="F604" s="29">
        <f>SUM(D604:E604)</f>
        <v>40</v>
      </c>
      <c r="G604" s="29"/>
      <c r="H604" s="30"/>
      <c r="I604" s="186">
        <f>SUM(F604-G604)</f>
        <v>40</v>
      </c>
      <c r="J604" s="29"/>
      <c r="K604" s="29"/>
      <c r="L604" s="29"/>
      <c r="M604" s="187"/>
      <c r="N604" s="231">
        <f t="shared" si="140"/>
        <v>40</v>
      </c>
      <c r="O604" s="31"/>
      <c r="P604" s="31"/>
      <c r="Q604" s="31"/>
    </row>
    <row r="605" spans="1:17" s="3" customFormat="1" ht="12">
      <c r="A605" s="219"/>
      <c r="B605" s="91" t="s">
        <v>118</v>
      </c>
      <c r="C605" s="92">
        <v>600</v>
      </c>
      <c r="D605" s="93">
        <f t="shared" si="137"/>
        <v>33</v>
      </c>
      <c r="E605" s="93">
        <v>7</v>
      </c>
      <c r="F605" s="94">
        <f>SUM(D605:E605)</f>
        <v>40</v>
      </c>
      <c r="G605" s="94">
        <v>40</v>
      </c>
      <c r="H605" s="95">
        <v>42150</v>
      </c>
      <c r="I605" s="96">
        <f>SUM(F605-G605)</f>
        <v>0</v>
      </c>
      <c r="J605" s="94"/>
      <c r="K605" s="94"/>
      <c r="L605" s="94"/>
      <c r="M605" s="106"/>
      <c r="N605" s="90">
        <f t="shared" si="140"/>
        <v>0</v>
      </c>
      <c r="O605" s="31"/>
      <c r="P605" s="31"/>
      <c r="Q605" s="31"/>
    </row>
    <row r="606" spans="1:17" s="3" customFormat="1" ht="12">
      <c r="A606" s="18"/>
      <c r="B606" s="54" t="s">
        <v>16</v>
      </c>
      <c r="C606" s="51">
        <v>600</v>
      </c>
      <c r="D606" s="52">
        <f t="shared" si="137"/>
        <v>33</v>
      </c>
      <c r="E606" s="52">
        <v>7</v>
      </c>
      <c r="F606" s="50">
        <f>SUM(D606:E606)</f>
        <v>40</v>
      </c>
      <c r="G606" s="50"/>
      <c r="H606" s="56"/>
      <c r="I606" s="193">
        <f>SUM(F606-G606)</f>
        <v>40</v>
      </c>
      <c r="J606" s="50"/>
      <c r="K606" s="33">
        <v>75.88</v>
      </c>
      <c r="L606" s="33">
        <v>2.48</v>
      </c>
      <c r="M606" s="64">
        <v>31.11</v>
      </c>
      <c r="N606" s="231">
        <f t="shared" si="140"/>
        <v>149.47</v>
      </c>
      <c r="O606" s="31"/>
      <c r="P606" s="31"/>
      <c r="Q606" s="31"/>
    </row>
    <row r="607" spans="1:17" s="3" customFormat="1" ht="12">
      <c r="A607" s="219"/>
      <c r="B607" s="184" t="s">
        <v>801</v>
      </c>
      <c r="C607" s="27">
        <v>600</v>
      </c>
      <c r="D607" s="28">
        <f t="shared" si="137"/>
        <v>33</v>
      </c>
      <c r="E607" s="28">
        <v>7</v>
      </c>
      <c r="F607" s="29">
        <f>SUM(D607:E607)</f>
        <v>40</v>
      </c>
      <c r="G607" s="29"/>
      <c r="H607" s="34"/>
      <c r="I607" s="186">
        <f>SUM(F607-G607)</f>
        <v>40</v>
      </c>
      <c r="J607" s="29"/>
      <c r="K607" s="29"/>
      <c r="L607" s="29"/>
      <c r="M607" s="187"/>
      <c r="N607" s="229">
        <f t="shared" si="140"/>
        <v>40</v>
      </c>
      <c r="O607" s="31"/>
      <c r="P607" s="31"/>
      <c r="Q607" s="31"/>
    </row>
    <row r="608" spans="1:17" s="3" customFormat="1" ht="12">
      <c r="A608" s="18"/>
      <c r="B608" s="32" t="s">
        <v>398</v>
      </c>
      <c r="C608" s="76">
        <v>663</v>
      </c>
      <c r="D608" s="77">
        <f t="shared" si="137"/>
        <v>36.465</v>
      </c>
      <c r="E608" s="77">
        <v>7</v>
      </c>
      <c r="F608" s="78">
        <f>SUM(D608:E608)</f>
        <v>43.465</v>
      </c>
      <c r="G608" s="78">
        <v>40</v>
      </c>
      <c r="H608" s="79">
        <v>42062</v>
      </c>
      <c r="I608" s="127">
        <f>SUM(F608-G608)</f>
        <v>3.4650000000000034</v>
      </c>
      <c r="J608" s="78"/>
      <c r="K608" s="78">
        <v>3.1</v>
      </c>
      <c r="L608" s="78"/>
      <c r="M608" s="105"/>
      <c r="N608" s="69">
        <f>SUM(I608:M609)</f>
        <v>3.465000000000003</v>
      </c>
      <c r="O608" s="31"/>
      <c r="P608" s="31"/>
      <c r="Q608" s="31"/>
    </row>
    <row r="609" spans="1:17" s="3" customFormat="1" ht="12">
      <c r="A609" s="18"/>
      <c r="B609" s="46" t="s">
        <v>398</v>
      </c>
      <c r="C609" s="83"/>
      <c r="D609" s="84"/>
      <c r="E609" s="84"/>
      <c r="F609" s="85"/>
      <c r="G609" s="85"/>
      <c r="H609" s="86">
        <v>42062</v>
      </c>
      <c r="I609" s="130"/>
      <c r="J609" s="85"/>
      <c r="K609" s="85">
        <v>-3.1</v>
      </c>
      <c r="L609" s="85"/>
      <c r="M609" s="113"/>
      <c r="N609" s="68"/>
      <c r="O609" s="31"/>
      <c r="P609" s="31"/>
      <c r="Q609" s="31"/>
    </row>
    <row r="610" spans="1:17" s="3" customFormat="1" ht="12">
      <c r="A610" s="219"/>
      <c r="B610" s="102" t="s">
        <v>683</v>
      </c>
      <c r="C610" s="103">
        <v>585</v>
      </c>
      <c r="D610" s="97">
        <f>(SUM(C610:C611))*0.055</f>
        <v>39.6</v>
      </c>
      <c r="E610" s="97">
        <v>7</v>
      </c>
      <c r="F610" s="101">
        <f>SUM(D610:E611)</f>
        <v>46.6</v>
      </c>
      <c r="G610" s="101">
        <v>46.6</v>
      </c>
      <c r="H610" s="111">
        <v>42144</v>
      </c>
      <c r="I610" s="101">
        <f>SUM(F610-G610)</f>
        <v>0</v>
      </c>
      <c r="J610" s="101"/>
      <c r="K610" s="101"/>
      <c r="L610" s="101"/>
      <c r="M610" s="101"/>
      <c r="N610" s="119">
        <f>SUM(F610+J610+K610+L610+M610-G610-G611+J611+K611+L611+M611)</f>
        <v>0</v>
      </c>
      <c r="O610" s="31"/>
      <c r="P610" s="31"/>
      <c r="Q610" s="31"/>
    </row>
    <row r="611" spans="1:17" s="3" customFormat="1" ht="12">
      <c r="A611" s="219"/>
      <c r="B611" s="82" t="s">
        <v>683</v>
      </c>
      <c r="C611" s="83">
        <v>135</v>
      </c>
      <c r="D611" s="84"/>
      <c r="E611" s="84"/>
      <c r="F611" s="85"/>
      <c r="G611" s="85"/>
      <c r="H611" s="98"/>
      <c r="I611" s="85"/>
      <c r="J611" s="85"/>
      <c r="K611" s="85"/>
      <c r="L611" s="85"/>
      <c r="M611" s="85"/>
      <c r="N611" s="88"/>
      <c r="O611" s="31"/>
      <c r="P611" s="31"/>
      <c r="Q611" s="31"/>
    </row>
    <row r="612" spans="1:17" s="3" customFormat="1" ht="12">
      <c r="A612" s="18"/>
      <c r="B612" s="91" t="s">
        <v>253</v>
      </c>
      <c r="C612" s="92">
        <v>600</v>
      </c>
      <c r="D612" s="93">
        <f aca="true" t="shared" si="143" ref="D612:D618">SUM(C612*0.055)</f>
        <v>33</v>
      </c>
      <c r="E612" s="93">
        <v>7</v>
      </c>
      <c r="F612" s="94">
        <f aca="true" t="shared" si="144" ref="F612:F618">SUM(D612:E612)</f>
        <v>40</v>
      </c>
      <c r="G612" s="94">
        <v>40</v>
      </c>
      <c r="H612" s="99">
        <v>42146</v>
      </c>
      <c r="I612" s="96">
        <f aca="true" t="shared" si="145" ref="I612:I619">SUM(F612-G612)</f>
        <v>0</v>
      </c>
      <c r="J612" s="94"/>
      <c r="K612" s="94"/>
      <c r="L612" s="94"/>
      <c r="M612" s="106"/>
      <c r="N612" s="90">
        <f aca="true" t="shared" si="146" ref="N612:N618">SUM(I612:M612)</f>
        <v>0</v>
      </c>
      <c r="O612" s="31"/>
      <c r="P612" s="31"/>
      <c r="Q612" s="31"/>
    </row>
    <row r="613" spans="1:17" s="3" customFormat="1" ht="12">
      <c r="A613" s="219"/>
      <c r="B613" s="91" t="s">
        <v>239</v>
      </c>
      <c r="C613" s="92">
        <v>600</v>
      </c>
      <c r="D613" s="93">
        <f t="shared" si="143"/>
        <v>33</v>
      </c>
      <c r="E613" s="93">
        <v>7</v>
      </c>
      <c r="F613" s="94">
        <f t="shared" si="144"/>
        <v>40</v>
      </c>
      <c r="G613" s="94">
        <v>40</v>
      </c>
      <c r="H613" s="95">
        <v>42091</v>
      </c>
      <c r="I613" s="96">
        <f t="shared" si="145"/>
        <v>0</v>
      </c>
      <c r="J613" s="94"/>
      <c r="K613" s="94"/>
      <c r="L613" s="94"/>
      <c r="M613" s="106"/>
      <c r="N613" s="90">
        <f t="shared" si="146"/>
        <v>0</v>
      </c>
      <c r="O613" s="31"/>
      <c r="P613" s="31"/>
      <c r="Q613" s="31"/>
    </row>
    <row r="614" spans="1:17" s="3" customFormat="1" ht="12">
      <c r="A614" s="18"/>
      <c r="B614" s="75" t="s">
        <v>796</v>
      </c>
      <c r="C614" s="76">
        <v>593</v>
      </c>
      <c r="D614" s="77">
        <f t="shared" si="143"/>
        <v>32.615</v>
      </c>
      <c r="E614" s="77">
        <v>7</v>
      </c>
      <c r="F614" s="78">
        <f t="shared" si="144"/>
        <v>39.615</v>
      </c>
      <c r="G614" s="78">
        <v>39.62</v>
      </c>
      <c r="H614" s="79">
        <v>42091</v>
      </c>
      <c r="I614" s="80">
        <v>0</v>
      </c>
      <c r="J614" s="78"/>
      <c r="K614" s="78"/>
      <c r="L614" s="78"/>
      <c r="M614" s="105"/>
      <c r="N614" s="81">
        <f t="shared" si="146"/>
        <v>0</v>
      </c>
      <c r="O614" s="31"/>
      <c r="P614" s="31"/>
      <c r="Q614" s="31"/>
    </row>
    <row r="615" spans="1:17" s="3" customFormat="1" ht="12">
      <c r="A615" s="219"/>
      <c r="B615" s="75" t="s">
        <v>760</v>
      </c>
      <c r="C615" s="76">
        <v>600</v>
      </c>
      <c r="D615" s="77">
        <f t="shared" si="143"/>
        <v>33</v>
      </c>
      <c r="E615" s="77">
        <v>7</v>
      </c>
      <c r="F615" s="78">
        <f>SUM(D615:E615)</f>
        <v>40</v>
      </c>
      <c r="G615" s="78">
        <v>10</v>
      </c>
      <c r="H615" s="79">
        <v>42081</v>
      </c>
      <c r="I615" s="80">
        <f>SUM(F615-G615-G616)</f>
        <v>0</v>
      </c>
      <c r="J615" s="78"/>
      <c r="K615" s="78">
        <v>7</v>
      </c>
      <c r="L615" s="78" t="s">
        <v>962</v>
      </c>
      <c r="M615" s="105"/>
      <c r="N615" s="105">
        <f>SUM(I615:M616)</f>
        <v>0</v>
      </c>
      <c r="O615" s="31"/>
      <c r="P615" s="31"/>
      <c r="Q615" s="31"/>
    </row>
    <row r="616" spans="1:17" s="3" customFormat="1" ht="12">
      <c r="A616" s="219"/>
      <c r="B616" s="82" t="s">
        <v>760</v>
      </c>
      <c r="C616" s="83"/>
      <c r="D616" s="84"/>
      <c r="E616" s="84"/>
      <c r="F616" s="85"/>
      <c r="G616" s="85">
        <v>30</v>
      </c>
      <c r="H616" s="86">
        <v>42132</v>
      </c>
      <c r="I616" s="87"/>
      <c r="J616" s="85"/>
      <c r="K616" s="85">
        <v>-7</v>
      </c>
      <c r="L616" s="85"/>
      <c r="M616" s="113"/>
      <c r="N616" s="113"/>
      <c r="O616" s="31"/>
      <c r="P616" s="31"/>
      <c r="Q616" s="31"/>
    </row>
    <row r="617" spans="1:17" s="3" customFormat="1" ht="12">
      <c r="A617" s="18"/>
      <c r="B617" s="102" t="s">
        <v>511</v>
      </c>
      <c r="C617" s="103">
        <v>600</v>
      </c>
      <c r="D617" s="84">
        <f t="shared" si="143"/>
        <v>33</v>
      </c>
      <c r="E617" s="84">
        <v>7</v>
      </c>
      <c r="F617" s="101">
        <f t="shared" si="144"/>
        <v>40</v>
      </c>
      <c r="G617" s="101">
        <v>40</v>
      </c>
      <c r="H617" s="104">
        <v>42130</v>
      </c>
      <c r="I617" s="100">
        <f t="shared" si="145"/>
        <v>0</v>
      </c>
      <c r="J617" s="101"/>
      <c r="K617" s="101"/>
      <c r="L617" s="101"/>
      <c r="M617" s="117"/>
      <c r="N617" s="88">
        <f t="shared" si="146"/>
        <v>0</v>
      </c>
      <c r="O617" s="31"/>
      <c r="P617" s="31"/>
      <c r="Q617" s="31"/>
    </row>
    <row r="618" spans="1:17" s="3" customFormat="1" ht="12">
      <c r="A618" s="219"/>
      <c r="B618" s="54" t="s">
        <v>910</v>
      </c>
      <c r="C618" s="51">
        <v>600</v>
      </c>
      <c r="D618" s="52">
        <f t="shared" si="143"/>
        <v>33</v>
      </c>
      <c r="E618" s="52">
        <v>7</v>
      </c>
      <c r="F618" s="50">
        <f t="shared" si="144"/>
        <v>40</v>
      </c>
      <c r="G618" s="50"/>
      <c r="H618" s="56"/>
      <c r="I618" s="193">
        <f t="shared" si="145"/>
        <v>40</v>
      </c>
      <c r="J618" s="50"/>
      <c r="K618" s="33">
        <v>210.26</v>
      </c>
      <c r="L618" s="33">
        <v>16.56</v>
      </c>
      <c r="M618" s="194"/>
      <c r="N618" s="231">
        <f t="shared" si="146"/>
        <v>266.82</v>
      </c>
      <c r="O618" s="31"/>
      <c r="P618" s="31"/>
      <c r="Q618" s="31"/>
    </row>
    <row r="619" spans="1:17" s="3" customFormat="1" ht="12">
      <c r="A619" s="18"/>
      <c r="B619" s="184" t="s">
        <v>120</v>
      </c>
      <c r="C619" s="27">
        <v>519</v>
      </c>
      <c r="D619" s="28">
        <f>(SUM(C619:C620))*0.055</f>
        <v>53.24</v>
      </c>
      <c r="E619" s="28">
        <v>7</v>
      </c>
      <c r="F619" s="29">
        <f>SUM(D619:E620)</f>
        <v>60.24</v>
      </c>
      <c r="G619" s="29"/>
      <c r="H619" s="34"/>
      <c r="I619" s="29">
        <f t="shared" si="145"/>
        <v>60.24</v>
      </c>
      <c r="J619" s="29"/>
      <c r="K619" s="29"/>
      <c r="L619" s="29"/>
      <c r="M619" s="29"/>
      <c r="N619" s="229">
        <f>SUM(F619+J619+K619+L619+M619-G619-G620+J620+K620+L620+M620)</f>
        <v>60.24</v>
      </c>
      <c r="O619" s="31"/>
      <c r="P619" s="31"/>
      <c r="Q619" s="31"/>
    </row>
    <row r="620" spans="1:17" s="3" customFormat="1" ht="12">
      <c r="A620" s="18"/>
      <c r="B620" s="188" t="s">
        <v>121</v>
      </c>
      <c r="C620" s="37">
        <v>449</v>
      </c>
      <c r="D620" s="38"/>
      <c r="E620" s="38"/>
      <c r="F620" s="39"/>
      <c r="G620" s="39"/>
      <c r="H620" s="200"/>
      <c r="I620" s="39"/>
      <c r="J620" s="39"/>
      <c r="K620" s="39"/>
      <c r="L620" s="39"/>
      <c r="M620" s="39"/>
      <c r="N620" s="230"/>
      <c r="O620" s="31"/>
      <c r="P620" s="31"/>
      <c r="Q620" s="31"/>
    </row>
    <row r="621" spans="1:17" s="3" customFormat="1" ht="12">
      <c r="A621" s="219"/>
      <c r="B621" s="91" t="s">
        <v>738</v>
      </c>
      <c r="C621" s="92">
        <v>632</v>
      </c>
      <c r="D621" s="93">
        <f aca="true" t="shared" si="147" ref="D621:D632">SUM(C621*0.055)</f>
        <v>34.76</v>
      </c>
      <c r="E621" s="93">
        <v>7</v>
      </c>
      <c r="F621" s="94">
        <f aca="true" t="shared" si="148" ref="F621:F630">SUM(D621:E621)</f>
        <v>41.76</v>
      </c>
      <c r="G621" s="94">
        <v>41.76</v>
      </c>
      <c r="H621" s="95">
        <v>42115</v>
      </c>
      <c r="I621" s="96">
        <f aca="true" t="shared" si="149" ref="I621:I633">SUM(F621-G621)</f>
        <v>0</v>
      </c>
      <c r="J621" s="94"/>
      <c r="K621" s="94"/>
      <c r="L621" s="94"/>
      <c r="M621" s="106"/>
      <c r="N621" s="90">
        <f aca="true" t="shared" si="150" ref="N621:N632">SUM(I621:M621)</f>
        <v>0</v>
      </c>
      <c r="O621" s="31"/>
      <c r="P621" s="31"/>
      <c r="Q621" s="31"/>
    </row>
    <row r="622" spans="1:17" s="3" customFormat="1" ht="12">
      <c r="A622" s="18"/>
      <c r="B622" s="91" t="s">
        <v>856</v>
      </c>
      <c r="C622" s="92">
        <v>609</v>
      </c>
      <c r="D622" s="93">
        <f t="shared" si="147"/>
        <v>33.495</v>
      </c>
      <c r="E622" s="93">
        <v>7</v>
      </c>
      <c r="F622" s="94">
        <f t="shared" si="148"/>
        <v>40.495</v>
      </c>
      <c r="G622" s="94">
        <v>40.5</v>
      </c>
      <c r="H622" s="95">
        <v>42109</v>
      </c>
      <c r="I622" s="96">
        <v>0</v>
      </c>
      <c r="J622" s="94"/>
      <c r="K622" s="94"/>
      <c r="L622" s="94"/>
      <c r="M622" s="106"/>
      <c r="N622" s="90">
        <f t="shared" si="150"/>
        <v>0</v>
      </c>
      <c r="O622" s="31"/>
      <c r="P622" s="31"/>
      <c r="Q622" s="31"/>
    </row>
    <row r="623" spans="1:17" s="3" customFormat="1" ht="12">
      <c r="A623" s="219"/>
      <c r="B623" s="91" t="s">
        <v>897</v>
      </c>
      <c r="C623" s="92">
        <v>600</v>
      </c>
      <c r="D623" s="93">
        <f t="shared" si="147"/>
        <v>33</v>
      </c>
      <c r="E623" s="93">
        <v>7</v>
      </c>
      <c r="F623" s="94">
        <f t="shared" si="148"/>
        <v>40</v>
      </c>
      <c r="G623" s="94">
        <v>40</v>
      </c>
      <c r="H623" s="99">
        <v>42139</v>
      </c>
      <c r="I623" s="87">
        <f>SUM(F623-G623)</f>
        <v>0</v>
      </c>
      <c r="J623" s="85"/>
      <c r="K623" s="85"/>
      <c r="L623" s="85"/>
      <c r="M623" s="113"/>
      <c r="N623" s="90">
        <f t="shared" si="150"/>
        <v>0</v>
      </c>
      <c r="O623" s="31"/>
      <c r="P623" s="31"/>
      <c r="Q623" s="31"/>
    </row>
    <row r="624" spans="1:17" s="3" customFormat="1" ht="12">
      <c r="A624" s="18"/>
      <c r="B624" s="198" t="s">
        <v>911</v>
      </c>
      <c r="C624" s="51">
        <v>611</v>
      </c>
      <c r="D624" s="52">
        <f t="shared" si="147"/>
        <v>33.605</v>
      </c>
      <c r="E624" s="52">
        <v>7</v>
      </c>
      <c r="F624" s="50">
        <f t="shared" si="148"/>
        <v>40.605</v>
      </c>
      <c r="G624" s="50"/>
      <c r="H624" s="56"/>
      <c r="I624" s="193">
        <f t="shared" si="149"/>
        <v>40.605</v>
      </c>
      <c r="J624" s="50"/>
      <c r="K624" s="50"/>
      <c r="L624" s="50"/>
      <c r="M624" s="194"/>
      <c r="N624" s="231">
        <f t="shared" si="150"/>
        <v>40.605</v>
      </c>
      <c r="O624" s="31"/>
      <c r="P624" s="31"/>
      <c r="Q624" s="31"/>
    </row>
    <row r="625" spans="1:17" s="3" customFormat="1" ht="12">
      <c r="A625" s="219"/>
      <c r="B625" s="32" t="s">
        <v>50</v>
      </c>
      <c r="C625" s="27">
        <v>600</v>
      </c>
      <c r="D625" s="52">
        <f t="shared" si="147"/>
        <v>33</v>
      </c>
      <c r="E625" s="52">
        <v>7</v>
      </c>
      <c r="F625" s="29">
        <f t="shared" si="148"/>
        <v>40</v>
      </c>
      <c r="G625" s="29"/>
      <c r="H625" s="30"/>
      <c r="I625" s="186">
        <f t="shared" si="149"/>
        <v>40</v>
      </c>
      <c r="J625" s="29"/>
      <c r="K625" s="29"/>
      <c r="L625" s="55">
        <v>0.04</v>
      </c>
      <c r="M625" s="187"/>
      <c r="N625" s="231">
        <f t="shared" si="150"/>
        <v>40.04</v>
      </c>
      <c r="O625" s="31"/>
      <c r="P625" s="31"/>
      <c r="Q625" s="31"/>
    </row>
    <row r="626" spans="1:17" s="3" customFormat="1" ht="12">
      <c r="A626" s="18"/>
      <c r="B626" s="184" t="s">
        <v>748</v>
      </c>
      <c r="C626" s="27">
        <v>612</v>
      </c>
      <c r="D626" s="52">
        <f t="shared" si="147"/>
        <v>33.660000000000004</v>
      </c>
      <c r="E626" s="52">
        <v>7</v>
      </c>
      <c r="F626" s="29">
        <f t="shared" si="148"/>
        <v>40.660000000000004</v>
      </c>
      <c r="G626" s="29"/>
      <c r="H626" s="30"/>
      <c r="I626" s="186">
        <f t="shared" si="149"/>
        <v>40.660000000000004</v>
      </c>
      <c r="J626" s="29"/>
      <c r="K626" s="29"/>
      <c r="L626" s="29"/>
      <c r="M626" s="187"/>
      <c r="N626" s="231">
        <f t="shared" si="150"/>
        <v>40.660000000000004</v>
      </c>
      <c r="O626" s="31"/>
      <c r="P626" s="31"/>
      <c r="Q626" s="31"/>
    </row>
    <row r="627" spans="1:17" s="3" customFormat="1" ht="12">
      <c r="A627" s="219"/>
      <c r="B627" s="57" t="s">
        <v>549</v>
      </c>
      <c r="C627" s="27">
        <v>600</v>
      </c>
      <c r="D627" s="52">
        <f t="shared" si="147"/>
        <v>33</v>
      </c>
      <c r="E627" s="52">
        <v>7</v>
      </c>
      <c r="F627" s="29">
        <f t="shared" si="148"/>
        <v>40</v>
      </c>
      <c r="G627" s="29"/>
      <c r="H627" s="30"/>
      <c r="I627" s="186">
        <f t="shared" si="149"/>
        <v>40</v>
      </c>
      <c r="J627" s="29"/>
      <c r="K627" s="58">
        <v>-0.57</v>
      </c>
      <c r="L627" s="29"/>
      <c r="M627" s="187"/>
      <c r="N627" s="231">
        <f t="shared" si="150"/>
        <v>39.43</v>
      </c>
      <c r="O627" s="31"/>
      <c r="P627" s="31"/>
      <c r="Q627" s="31"/>
    </row>
    <row r="628" spans="1:17" s="3" customFormat="1" ht="12">
      <c r="A628" s="18"/>
      <c r="B628" s="91" t="s">
        <v>723</v>
      </c>
      <c r="C628" s="92">
        <v>600</v>
      </c>
      <c r="D628" s="93">
        <f t="shared" si="147"/>
        <v>33</v>
      </c>
      <c r="E628" s="93">
        <v>7</v>
      </c>
      <c r="F628" s="94">
        <f t="shared" si="148"/>
        <v>40</v>
      </c>
      <c r="G628" s="94">
        <v>40</v>
      </c>
      <c r="H628" s="95">
        <v>42079</v>
      </c>
      <c r="I628" s="96">
        <f t="shared" si="149"/>
        <v>0</v>
      </c>
      <c r="J628" s="94"/>
      <c r="K628" s="94"/>
      <c r="L628" s="94"/>
      <c r="M628" s="139"/>
      <c r="N628" s="90">
        <f t="shared" si="150"/>
        <v>0</v>
      </c>
      <c r="O628" s="31"/>
      <c r="P628" s="31"/>
      <c r="Q628" s="31"/>
    </row>
    <row r="629" spans="1:17" s="3" customFormat="1" ht="12">
      <c r="A629" s="219"/>
      <c r="B629" s="60" t="s">
        <v>927</v>
      </c>
      <c r="C629" s="83">
        <v>600</v>
      </c>
      <c r="D629" s="93">
        <f t="shared" si="147"/>
        <v>33</v>
      </c>
      <c r="E629" s="93">
        <v>7</v>
      </c>
      <c r="F629" s="85">
        <f t="shared" si="148"/>
        <v>40</v>
      </c>
      <c r="G629" s="85">
        <v>69.61</v>
      </c>
      <c r="H629" s="86">
        <v>42142</v>
      </c>
      <c r="I629" s="62">
        <f>SUM(F629-G629)</f>
        <v>-29.61</v>
      </c>
      <c r="J629" s="85"/>
      <c r="K629" s="40">
        <v>-0.39</v>
      </c>
      <c r="L629" s="85"/>
      <c r="M629" s="122"/>
      <c r="N629" s="66">
        <f t="shared" si="150"/>
        <v>-30</v>
      </c>
      <c r="O629" s="31"/>
      <c r="P629" s="31"/>
      <c r="Q629" s="31"/>
    </row>
    <row r="630" spans="1:17" s="3" customFormat="1" ht="12">
      <c r="A630" s="18"/>
      <c r="B630" s="91" t="s">
        <v>872</v>
      </c>
      <c r="C630" s="92">
        <v>600</v>
      </c>
      <c r="D630" s="93">
        <f t="shared" si="147"/>
        <v>33</v>
      </c>
      <c r="E630" s="93">
        <v>7</v>
      </c>
      <c r="F630" s="94">
        <f t="shared" si="148"/>
        <v>40</v>
      </c>
      <c r="G630" s="94">
        <v>40</v>
      </c>
      <c r="H630" s="99">
        <v>42103</v>
      </c>
      <c r="I630" s="96">
        <f t="shared" si="149"/>
        <v>0</v>
      </c>
      <c r="J630" s="94"/>
      <c r="K630" s="94"/>
      <c r="L630" s="94"/>
      <c r="M630" s="106"/>
      <c r="N630" s="90">
        <f t="shared" si="150"/>
        <v>0</v>
      </c>
      <c r="O630" s="31"/>
      <c r="P630" s="31"/>
      <c r="Q630" s="31"/>
    </row>
    <row r="631" spans="1:17" s="3" customFormat="1" ht="12">
      <c r="A631" s="219"/>
      <c r="B631" s="75" t="s">
        <v>580</v>
      </c>
      <c r="C631" s="76">
        <v>553</v>
      </c>
      <c r="D631" s="93">
        <f t="shared" si="147"/>
        <v>30.415</v>
      </c>
      <c r="E631" s="93">
        <v>7</v>
      </c>
      <c r="F631" s="78">
        <f>SUM(D631:E631)-30.42</f>
        <v>6.994999999999997</v>
      </c>
      <c r="G631" s="78">
        <v>7</v>
      </c>
      <c r="H631" s="89">
        <v>42111</v>
      </c>
      <c r="I631" s="78">
        <v>0</v>
      </c>
      <c r="J631" s="78"/>
      <c r="K631" s="78"/>
      <c r="L631" s="78"/>
      <c r="M631" s="105"/>
      <c r="N631" s="90">
        <f t="shared" si="150"/>
        <v>0</v>
      </c>
      <c r="O631" s="31"/>
      <c r="P631" s="31"/>
      <c r="Q631" s="31"/>
    </row>
    <row r="632" spans="1:17" s="3" customFormat="1" ht="12">
      <c r="A632" s="18"/>
      <c r="B632" s="32" t="s">
        <v>579</v>
      </c>
      <c r="C632" s="27">
        <v>600</v>
      </c>
      <c r="D632" s="52">
        <f t="shared" si="147"/>
        <v>33</v>
      </c>
      <c r="E632" s="52">
        <v>7</v>
      </c>
      <c r="F632" s="29">
        <f>SUM(D632:E632)</f>
        <v>40</v>
      </c>
      <c r="G632" s="29"/>
      <c r="H632" s="30"/>
      <c r="I632" s="186">
        <f t="shared" si="149"/>
        <v>40</v>
      </c>
      <c r="J632" s="29"/>
      <c r="K632" s="29"/>
      <c r="L632" s="55">
        <v>0.32</v>
      </c>
      <c r="M632" s="187"/>
      <c r="N632" s="231">
        <f t="shared" si="150"/>
        <v>40.32</v>
      </c>
      <c r="O632" s="31"/>
      <c r="P632" s="31"/>
      <c r="Q632" s="31"/>
    </row>
    <row r="633" spans="1:17" s="3" customFormat="1" ht="12">
      <c r="A633" s="219"/>
      <c r="B633" s="32" t="s">
        <v>141</v>
      </c>
      <c r="C633" s="27">
        <v>600</v>
      </c>
      <c r="D633" s="28">
        <f>(SUM(C633:C634))*0.055</f>
        <v>67.21</v>
      </c>
      <c r="E633" s="28">
        <v>7</v>
      </c>
      <c r="F633" s="29">
        <f>SUM(D633:E634)</f>
        <v>74.21</v>
      </c>
      <c r="G633" s="29"/>
      <c r="H633" s="34"/>
      <c r="I633" s="29">
        <f t="shared" si="149"/>
        <v>74.21</v>
      </c>
      <c r="J633" s="29"/>
      <c r="K633" s="55">
        <v>1.08</v>
      </c>
      <c r="L633" s="29"/>
      <c r="M633" s="29"/>
      <c r="N633" s="229">
        <f>SUM(F633+J633+K633+L633+M633-G633-G634+J634+K634+L634+M634)</f>
        <v>75.28999999999999</v>
      </c>
      <c r="O633" s="31"/>
      <c r="P633" s="31"/>
      <c r="Q633" s="31"/>
    </row>
    <row r="634" spans="1:17" s="3" customFormat="1" ht="12">
      <c r="A634" s="219"/>
      <c r="B634" s="46" t="s">
        <v>142</v>
      </c>
      <c r="C634" s="37">
        <v>622</v>
      </c>
      <c r="D634" s="38"/>
      <c r="E634" s="38"/>
      <c r="F634" s="39"/>
      <c r="G634" s="39"/>
      <c r="H634" s="207"/>
      <c r="I634" s="39"/>
      <c r="J634" s="39"/>
      <c r="K634" s="47"/>
      <c r="L634" s="39"/>
      <c r="M634" s="39"/>
      <c r="N634" s="230"/>
      <c r="O634" s="31"/>
      <c r="P634" s="31"/>
      <c r="Q634" s="31"/>
    </row>
    <row r="635" spans="1:17" s="3" customFormat="1" ht="12">
      <c r="A635" s="18"/>
      <c r="B635" s="75" t="s">
        <v>46</v>
      </c>
      <c r="C635" s="76">
        <v>600</v>
      </c>
      <c r="D635" s="93">
        <f aca="true" t="shared" si="151" ref="D635:D640">SUM(C635*0.055)</f>
        <v>33</v>
      </c>
      <c r="E635" s="93">
        <v>7</v>
      </c>
      <c r="F635" s="78">
        <f aca="true" t="shared" si="152" ref="F635:F640">SUM(D635:E635)</f>
        <v>40</v>
      </c>
      <c r="G635" s="78">
        <v>40</v>
      </c>
      <c r="H635" s="79">
        <v>42111</v>
      </c>
      <c r="I635" s="80">
        <f aca="true" t="shared" si="153" ref="I635:I640">SUM(F635-G635)</f>
        <v>0</v>
      </c>
      <c r="J635" s="78"/>
      <c r="K635" s="78"/>
      <c r="L635" s="78"/>
      <c r="M635" s="105"/>
      <c r="N635" s="90">
        <f aca="true" t="shared" si="154" ref="N635:N640">SUM(I635:M635)</f>
        <v>0</v>
      </c>
      <c r="O635" s="31"/>
      <c r="P635" s="31"/>
      <c r="Q635" s="31"/>
    </row>
    <row r="636" spans="1:17" s="3" customFormat="1" ht="12">
      <c r="A636" s="219"/>
      <c r="B636" s="57" t="s">
        <v>590</v>
      </c>
      <c r="C636" s="27">
        <v>600</v>
      </c>
      <c r="D636" s="28">
        <f t="shared" si="151"/>
        <v>33</v>
      </c>
      <c r="E636" s="28">
        <v>7</v>
      </c>
      <c r="F636" s="29">
        <f t="shared" si="152"/>
        <v>40</v>
      </c>
      <c r="G636" s="29"/>
      <c r="H636" s="30"/>
      <c r="I636" s="186">
        <f t="shared" si="153"/>
        <v>40</v>
      </c>
      <c r="J636" s="29"/>
      <c r="K636" s="58">
        <v>-0.17</v>
      </c>
      <c r="L636" s="29"/>
      <c r="M636" s="187"/>
      <c r="N636" s="229">
        <f t="shared" si="154"/>
        <v>39.83</v>
      </c>
      <c r="O636" s="31"/>
      <c r="P636" s="31"/>
      <c r="Q636" s="31"/>
    </row>
    <row r="637" spans="1:17" s="3" customFormat="1" ht="12">
      <c r="A637" s="18"/>
      <c r="B637" s="75" t="s">
        <v>733</v>
      </c>
      <c r="C637" s="76">
        <v>1200</v>
      </c>
      <c r="D637" s="77">
        <f t="shared" si="151"/>
        <v>66</v>
      </c>
      <c r="E637" s="77">
        <v>7</v>
      </c>
      <c r="F637" s="78">
        <f>SUM(D637:E638)</f>
        <v>94.175</v>
      </c>
      <c r="G637" s="78">
        <v>94.18</v>
      </c>
      <c r="H637" s="79">
        <v>42104</v>
      </c>
      <c r="I637" s="80">
        <v>0</v>
      </c>
      <c r="J637" s="78"/>
      <c r="K637" s="78"/>
      <c r="L637" s="78"/>
      <c r="M637" s="105"/>
      <c r="N637" s="105">
        <f t="shared" si="154"/>
        <v>0</v>
      </c>
      <c r="O637" s="31"/>
      <c r="P637" s="31"/>
      <c r="Q637" s="31"/>
    </row>
    <row r="638" spans="1:17" s="3" customFormat="1" ht="12">
      <c r="A638" s="219"/>
      <c r="B638" s="82" t="s">
        <v>734</v>
      </c>
      <c r="C638" s="83">
        <v>385</v>
      </c>
      <c r="D638" s="84">
        <f t="shared" si="151"/>
        <v>21.175</v>
      </c>
      <c r="E638" s="84"/>
      <c r="F638" s="85"/>
      <c r="G638" s="85"/>
      <c r="H638" s="86"/>
      <c r="I638" s="87"/>
      <c r="J638" s="85"/>
      <c r="K638" s="85"/>
      <c r="L638" s="85"/>
      <c r="M638" s="113"/>
      <c r="N638" s="113"/>
      <c r="O638" s="31"/>
      <c r="P638" s="31"/>
      <c r="Q638" s="31"/>
    </row>
    <row r="639" spans="1:17" s="3" customFormat="1" ht="12">
      <c r="A639" s="18"/>
      <c r="B639" s="46" t="s">
        <v>719</v>
      </c>
      <c r="C639" s="37">
        <v>906</v>
      </c>
      <c r="D639" s="38">
        <f t="shared" si="151"/>
        <v>49.83</v>
      </c>
      <c r="E639" s="38">
        <v>7</v>
      </c>
      <c r="F639" s="39">
        <f t="shared" si="152"/>
        <v>56.83</v>
      </c>
      <c r="G639" s="39"/>
      <c r="H639" s="200"/>
      <c r="I639" s="189">
        <f t="shared" si="153"/>
        <v>56.83</v>
      </c>
      <c r="J639" s="39"/>
      <c r="K639" s="47">
        <v>103.12</v>
      </c>
      <c r="L639" s="47">
        <v>5.91</v>
      </c>
      <c r="M639" s="190"/>
      <c r="N639" s="230">
        <f t="shared" si="154"/>
        <v>165.85999999999999</v>
      </c>
      <c r="O639" s="31"/>
      <c r="P639" s="31"/>
      <c r="Q639" s="31"/>
    </row>
    <row r="640" spans="1:17" s="3" customFormat="1" ht="12">
      <c r="A640" s="219"/>
      <c r="B640" s="65" t="s">
        <v>660</v>
      </c>
      <c r="C640" s="92">
        <v>600</v>
      </c>
      <c r="D640" s="93">
        <f t="shared" si="151"/>
        <v>33</v>
      </c>
      <c r="E640" s="93">
        <v>7</v>
      </c>
      <c r="F640" s="94">
        <f t="shared" si="152"/>
        <v>40</v>
      </c>
      <c r="G640" s="94">
        <v>40</v>
      </c>
      <c r="H640" s="95">
        <v>42102</v>
      </c>
      <c r="I640" s="96">
        <f t="shared" si="153"/>
        <v>0</v>
      </c>
      <c r="J640" s="94"/>
      <c r="K640" s="49">
        <v>-0.29</v>
      </c>
      <c r="L640" s="94"/>
      <c r="M640" s="106"/>
      <c r="N640" s="66">
        <f t="shared" si="154"/>
        <v>-0.29</v>
      </c>
      <c r="O640" s="31"/>
      <c r="P640" s="31"/>
      <c r="Q640" s="31"/>
    </row>
    <row r="641" spans="1:17" s="3" customFormat="1" ht="12">
      <c r="A641" s="18"/>
      <c r="B641" s="57" t="s">
        <v>679</v>
      </c>
      <c r="C641" s="76">
        <v>600</v>
      </c>
      <c r="D641" s="77">
        <f>(SUM(C641:C642))*0.055</f>
        <v>66.715</v>
      </c>
      <c r="E641" s="77">
        <v>7</v>
      </c>
      <c r="F641" s="78">
        <f>SUM(D641:E642)</f>
        <v>73.715</v>
      </c>
      <c r="G641" s="78">
        <v>73.72</v>
      </c>
      <c r="H641" s="89">
        <v>42111</v>
      </c>
      <c r="I641" s="78">
        <v>0</v>
      </c>
      <c r="J641" s="78"/>
      <c r="K641" s="58">
        <v>-6.95</v>
      </c>
      <c r="L641" s="78"/>
      <c r="M641" s="78"/>
      <c r="N641" s="59">
        <f>SUM(F641+J641+K641+L641+M641-G641-G642+J642+K642+L642+M642)</f>
        <v>-6.954999999999998</v>
      </c>
      <c r="O641" s="31"/>
      <c r="P641" s="31"/>
      <c r="Q641" s="31"/>
    </row>
    <row r="642" spans="1:17" s="3" customFormat="1" ht="12">
      <c r="A642" s="18"/>
      <c r="B642" s="60" t="s">
        <v>680</v>
      </c>
      <c r="C642" s="83">
        <v>613</v>
      </c>
      <c r="D642" s="84"/>
      <c r="E642" s="84"/>
      <c r="F642" s="85"/>
      <c r="G642" s="85"/>
      <c r="H642" s="98"/>
      <c r="I642" s="85"/>
      <c r="J642" s="85"/>
      <c r="K642" s="40"/>
      <c r="L642" s="85"/>
      <c r="M642" s="85"/>
      <c r="N642" s="61"/>
      <c r="O642" s="31"/>
      <c r="P642" s="31"/>
      <c r="Q642" s="31"/>
    </row>
    <row r="643" spans="1:17" s="3" customFormat="1" ht="12">
      <c r="A643" s="219"/>
      <c r="B643" s="198" t="s">
        <v>382</v>
      </c>
      <c r="C643" s="51">
        <v>782</v>
      </c>
      <c r="D643" s="52">
        <f>SUM(C643*0.055)</f>
        <v>43.01</v>
      </c>
      <c r="E643" s="52">
        <v>7</v>
      </c>
      <c r="F643" s="50">
        <f>SUM(D643:E643)</f>
        <v>50.01</v>
      </c>
      <c r="G643" s="50"/>
      <c r="H643" s="56"/>
      <c r="I643" s="189">
        <f>SUM(F643-G643)</f>
        <v>50.01</v>
      </c>
      <c r="J643" s="39"/>
      <c r="K643" s="39"/>
      <c r="L643" s="39"/>
      <c r="M643" s="190"/>
      <c r="N643" s="231">
        <f>SUM(I643:M643)</f>
        <v>50.01</v>
      </c>
      <c r="O643" s="31"/>
      <c r="P643" s="31"/>
      <c r="Q643" s="31"/>
    </row>
    <row r="644" spans="1:17" s="3" customFormat="1" ht="12">
      <c r="A644" s="18"/>
      <c r="B644" s="32" t="s">
        <v>396</v>
      </c>
      <c r="C644" s="27">
        <v>616</v>
      </c>
      <c r="D644" s="52">
        <f>SUM(C644*0.055)</f>
        <v>33.88</v>
      </c>
      <c r="E644" s="52">
        <v>7</v>
      </c>
      <c r="F644" s="29">
        <f>SUM(D644:E644)</f>
        <v>40.88</v>
      </c>
      <c r="G644" s="29"/>
      <c r="H644" s="30"/>
      <c r="I644" s="186">
        <f>SUM(F644-G644)</f>
        <v>40.88</v>
      </c>
      <c r="J644" s="29"/>
      <c r="K644" s="55">
        <v>37.28</v>
      </c>
      <c r="L644" s="55">
        <v>2.01</v>
      </c>
      <c r="M644" s="187"/>
      <c r="N644" s="231">
        <f>SUM(I644:M644)</f>
        <v>80.17</v>
      </c>
      <c r="O644" s="31"/>
      <c r="P644" s="31"/>
      <c r="Q644" s="31"/>
    </row>
    <row r="645" spans="1:17" s="3" customFormat="1" ht="12">
      <c r="A645" s="219"/>
      <c r="B645" s="54" t="s">
        <v>823</v>
      </c>
      <c r="C645" s="51">
        <v>1010</v>
      </c>
      <c r="D645" s="52">
        <f>SUM(C645*0.055)</f>
        <v>55.55</v>
      </c>
      <c r="E645" s="52">
        <v>7</v>
      </c>
      <c r="F645" s="50">
        <f>SUM(D645:E645)</f>
        <v>62.55</v>
      </c>
      <c r="G645" s="50"/>
      <c r="H645" s="53"/>
      <c r="I645" s="193">
        <f>SUM(F645-G645)</f>
        <v>62.55</v>
      </c>
      <c r="J645" s="50"/>
      <c r="K645" s="50"/>
      <c r="L645" s="33">
        <v>2.86</v>
      </c>
      <c r="M645" s="194"/>
      <c r="N645" s="231">
        <f>SUM(I645:M645)</f>
        <v>65.41</v>
      </c>
      <c r="O645" s="31"/>
      <c r="P645" s="31"/>
      <c r="Q645" s="31"/>
    </row>
    <row r="646" spans="1:17" s="3" customFormat="1" ht="12">
      <c r="A646" s="18"/>
      <c r="B646" s="41" t="s">
        <v>352</v>
      </c>
      <c r="C646" s="42">
        <v>1137</v>
      </c>
      <c r="D646" s="28">
        <f>(SUM(C646:C647))*0.055</f>
        <v>79.035</v>
      </c>
      <c r="E646" s="43">
        <v>7</v>
      </c>
      <c r="F646" s="35">
        <f>SUM(D646:E647)</f>
        <v>86.035</v>
      </c>
      <c r="G646" s="35"/>
      <c r="H646" s="197"/>
      <c r="I646" s="196">
        <f>SUM(F646-G646)</f>
        <v>86.035</v>
      </c>
      <c r="J646" s="35"/>
      <c r="K646" s="35"/>
      <c r="L646" s="45">
        <v>0.02</v>
      </c>
      <c r="M646" s="192"/>
      <c r="N646" s="229">
        <f>SUM(F646+J646+K646+L646+M646-G646-G647+J647+K647+L647+M647)</f>
        <v>86.05499999999999</v>
      </c>
      <c r="O646" s="31"/>
      <c r="P646" s="31"/>
      <c r="Q646" s="31"/>
    </row>
    <row r="647" spans="1:17" s="3" customFormat="1" ht="12">
      <c r="A647" s="18"/>
      <c r="B647" s="46" t="s">
        <v>352</v>
      </c>
      <c r="C647" s="37">
        <v>300</v>
      </c>
      <c r="D647" s="38"/>
      <c r="E647" s="38"/>
      <c r="F647" s="39"/>
      <c r="G647" s="39"/>
      <c r="H647" s="201"/>
      <c r="I647" s="189"/>
      <c r="J647" s="39"/>
      <c r="K647" s="39"/>
      <c r="L647" s="47"/>
      <c r="M647" s="190"/>
      <c r="N647" s="190"/>
      <c r="O647" s="31"/>
      <c r="P647" s="31"/>
      <c r="Q647" s="31"/>
    </row>
    <row r="648" spans="1:17" s="3" customFormat="1" ht="12">
      <c r="A648" s="219"/>
      <c r="B648" s="75" t="s">
        <v>570</v>
      </c>
      <c r="C648" s="76">
        <v>780</v>
      </c>
      <c r="D648" s="77">
        <f>SUM(C648*0.055)</f>
        <v>42.9</v>
      </c>
      <c r="E648" s="77">
        <v>7</v>
      </c>
      <c r="F648" s="78">
        <f>SUM(D648:E649)</f>
        <v>62.5</v>
      </c>
      <c r="G648" s="78">
        <v>62.5</v>
      </c>
      <c r="H648" s="89">
        <v>42135</v>
      </c>
      <c r="I648" s="78">
        <f>SUM(F648-G648)</f>
        <v>0</v>
      </c>
      <c r="J648" s="78"/>
      <c r="K648" s="78"/>
      <c r="L648" s="78"/>
      <c r="M648" s="78"/>
      <c r="N648" s="81">
        <f>SUM(F648+J648+K648+L648+M648-G648-G649+J649+K649+L649+M649)</f>
        <v>0</v>
      </c>
      <c r="O648" s="31"/>
      <c r="P648" s="31"/>
      <c r="Q648" s="31"/>
    </row>
    <row r="649" spans="1:17" s="3" customFormat="1" ht="12">
      <c r="A649" s="219"/>
      <c r="B649" s="82" t="s">
        <v>570</v>
      </c>
      <c r="C649" s="83">
        <v>420</v>
      </c>
      <c r="D649" s="84">
        <f>SUM(C649*0.03)</f>
        <v>12.6</v>
      </c>
      <c r="E649" s="84"/>
      <c r="F649" s="85"/>
      <c r="G649" s="85"/>
      <c r="H649" s="98"/>
      <c r="I649" s="85"/>
      <c r="J649" s="85"/>
      <c r="K649" s="85"/>
      <c r="L649" s="85"/>
      <c r="M649" s="85"/>
      <c r="N649" s="88"/>
      <c r="O649" s="31"/>
      <c r="P649" s="31"/>
      <c r="Q649" s="31"/>
    </row>
    <row r="650" spans="1:17" s="3" customFormat="1" ht="12">
      <c r="A650" s="18"/>
      <c r="B650" s="91" t="s">
        <v>311</v>
      </c>
      <c r="C650" s="92">
        <v>584</v>
      </c>
      <c r="D650" s="93">
        <f>SUM(C650*0.055)</f>
        <v>32.12</v>
      </c>
      <c r="E650" s="93">
        <v>7</v>
      </c>
      <c r="F650" s="94">
        <f>SUM(D650:E650)</f>
        <v>39.12</v>
      </c>
      <c r="G650" s="94">
        <v>39.12</v>
      </c>
      <c r="H650" s="99">
        <v>42137</v>
      </c>
      <c r="I650" s="96">
        <f>SUM(F650-G650)</f>
        <v>0</v>
      </c>
      <c r="J650" s="94"/>
      <c r="K650" s="94"/>
      <c r="L650" s="94"/>
      <c r="M650" s="106"/>
      <c r="N650" s="90">
        <f>SUM(I650:M650)</f>
        <v>0</v>
      </c>
      <c r="O650" s="31"/>
      <c r="P650" s="31"/>
      <c r="Q650" s="31"/>
    </row>
    <row r="651" spans="1:17" s="3" customFormat="1" ht="12">
      <c r="A651" s="219"/>
      <c r="B651" s="91" t="s">
        <v>387</v>
      </c>
      <c r="C651" s="92">
        <v>588</v>
      </c>
      <c r="D651" s="93">
        <f>SUM(C651*0.055)</f>
        <v>32.34</v>
      </c>
      <c r="E651" s="93">
        <v>7</v>
      </c>
      <c r="F651" s="94">
        <f>SUM(D651:E651)</f>
        <v>39.34</v>
      </c>
      <c r="G651" s="94">
        <v>39.34</v>
      </c>
      <c r="H651" s="99">
        <v>42151</v>
      </c>
      <c r="I651" s="96">
        <f>SUM(F651-G651)</f>
        <v>0</v>
      </c>
      <c r="J651" s="94"/>
      <c r="K651" s="94"/>
      <c r="L651" s="94"/>
      <c r="M651" s="139"/>
      <c r="N651" s="90">
        <f>SUM(I651:M651)</f>
        <v>0</v>
      </c>
      <c r="O651" s="31"/>
      <c r="P651" s="31"/>
      <c r="Q651" s="31"/>
    </row>
    <row r="652" spans="1:17" s="3" customFormat="1" ht="12">
      <c r="A652" s="18"/>
      <c r="B652" s="65" t="s">
        <v>688</v>
      </c>
      <c r="C652" s="51">
        <v>600</v>
      </c>
      <c r="D652" s="52">
        <f>SUM(C652*0.055)</f>
        <v>33</v>
      </c>
      <c r="E652" s="52">
        <v>7</v>
      </c>
      <c r="F652" s="50">
        <f>SUM(D652:E652)</f>
        <v>40</v>
      </c>
      <c r="G652" s="50"/>
      <c r="H652" s="56"/>
      <c r="I652" s="193">
        <f>SUM(F652-G652)</f>
        <v>40</v>
      </c>
      <c r="J652" s="50"/>
      <c r="K652" s="49">
        <v>-21.24</v>
      </c>
      <c r="L652" s="50"/>
      <c r="M652" s="194"/>
      <c r="N652" s="229">
        <f>SUM(I652:M652)</f>
        <v>18.76</v>
      </c>
      <c r="O652" s="31"/>
      <c r="P652" s="31"/>
      <c r="Q652" s="31"/>
    </row>
    <row r="653" spans="1:17" s="3" customFormat="1" ht="12">
      <c r="A653" s="219"/>
      <c r="B653" s="32" t="s">
        <v>49</v>
      </c>
      <c r="C653" s="76">
        <v>621</v>
      </c>
      <c r="D653" s="77">
        <f>SUM(C653*0.055)</f>
        <v>34.155</v>
      </c>
      <c r="E653" s="77">
        <v>7</v>
      </c>
      <c r="F653" s="78">
        <f>SUM(D653:E654)</f>
        <v>58.525000000000006</v>
      </c>
      <c r="G653" s="78">
        <v>53.58</v>
      </c>
      <c r="H653" s="89">
        <v>42121</v>
      </c>
      <c r="I653" s="55">
        <f>SUM(F653-G653)</f>
        <v>4.945000000000007</v>
      </c>
      <c r="J653" s="78"/>
      <c r="K653" s="78">
        <v>-0.22</v>
      </c>
      <c r="L653" s="78"/>
      <c r="M653" s="78"/>
      <c r="N653" s="126">
        <f>SUM(I653:M654)</f>
        <v>4.725000000000008</v>
      </c>
      <c r="O653" s="31"/>
      <c r="P653" s="31"/>
      <c r="Q653" s="31"/>
    </row>
    <row r="654" spans="1:17" s="3" customFormat="1" ht="12">
      <c r="A654" s="219"/>
      <c r="B654" s="41" t="s">
        <v>49</v>
      </c>
      <c r="C654" s="103">
        <v>579</v>
      </c>
      <c r="D654" s="84">
        <f>SUM(C654*0.03)</f>
        <v>17.37</v>
      </c>
      <c r="E654" s="97"/>
      <c r="F654" s="101"/>
      <c r="G654" s="101"/>
      <c r="H654" s="111" t="s">
        <v>66</v>
      </c>
      <c r="I654" s="36">
        <v>-0.22</v>
      </c>
      <c r="J654" s="101"/>
      <c r="K654" s="101">
        <v>0.22</v>
      </c>
      <c r="L654" s="101"/>
      <c r="M654" s="101"/>
      <c r="N654" s="128"/>
      <c r="O654" s="31"/>
      <c r="P654" s="31"/>
      <c r="Q654" s="31"/>
    </row>
    <row r="655" spans="1:17" s="3" customFormat="1" ht="12">
      <c r="A655" s="18"/>
      <c r="B655" s="91" t="s">
        <v>698</v>
      </c>
      <c r="C655" s="92">
        <v>593</v>
      </c>
      <c r="D655" s="93">
        <f aca="true" t="shared" si="155" ref="D655:D677">SUM(C655*0.055)</f>
        <v>32.615</v>
      </c>
      <c r="E655" s="93">
        <v>7</v>
      </c>
      <c r="F655" s="94">
        <f aca="true" t="shared" si="156" ref="F655:F661">SUM(D655:E655)</f>
        <v>39.615</v>
      </c>
      <c r="G655" s="94">
        <v>39.62</v>
      </c>
      <c r="H655" s="95">
        <v>42150</v>
      </c>
      <c r="I655" s="96">
        <v>0</v>
      </c>
      <c r="J655" s="94"/>
      <c r="K655" s="94"/>
      <c r="L655" s="94"/>
      <c r="M655" s="106"/>
      <c r="N655" s="90">
        <f aca="true" t="shared" si="157" ref="N655:N677">SUM(I655:M655)</f>
        <v>0</v>
      </c>
      <c r="O655" s="31"/>
      <c r="P655" s="31"/>
      <c r="Q655" s="31"/>
    </row>
    <row r="656" spans="1:17" s="3" customFormat="1" ht="12">
      <c r="A656" s="219"/>
      <c r="B656" s="102" t="s">
        <v>656</v>
      </c>
      <c r="C656" s="103">
        <v>581</v>
      </c>
      <c r="D656" s="93">
        <f t="shared" si="155"/>
        <v>31.955000000000002</v>
      </c>
      <c r="E656" s="93">
        <v>7</v>
      </c>
      <c r="F656" s="101">
        <f t="shared" si="156"/>
        <v>38.955</v>
      </c>
      <c r="G656" s="101">
        <v>38.96</v>
      </c>
      <c r="H656" s="104">
        <v>42152</v>
      </c>
      <c r="I656" s="100">
        <v>0</v>
      </c>
      <c r="J656" s="101"/>
      <c r="K656" s="101"/>
      <c r="L656" s="101"/>
      <c r="M656" s="117"/>
      <c r="N656" s="90">
        <f t="shared" si="157"/>
        <v>0</v>
      </c>
      <c r="O656" s="31"/>
      <c r="P656" s="31"/>
      <c r="Q656" s="31"/>
    </row>
    <row r="657" spans="1:17" s="3" customFormat="1" ht="12">
      <c r="A657" s="18"/>
      <c r="B657" s="65" t="s">
        <v>368</v>
      </c>
      <c r="C657" s="51">
        <v>598</v>
      </c>
      <c r="D657" s="52">
        <f t="shared" si="155"/>
        <v>32.89</v>
      </c>
      <c r="E657" s="52">
        <v>7</v>
      </c>
      <c r="F657" s="50">
        <f t="shared" si="156"/>
        <v>39.89</v>
      </c>
      <c r="G657" s="212"/>
      <c r="H657" s="213"/>
      <c r="I657" s="193">
        <f aca="true" t="shared" si="158" ref="I657:I662">SUM(F657-G657)</f>
        <v>39.89</v>
      </c>
      <c r="J657" s="50"/>
      <c r="K657" s="49">
        <v>-12.88</v>
      </c>
      <c r="L657" s="50"/>
      <c r="M657" s="194"/>
      <c r="N657" s="231">
        <f t="shared" si="157"/>
        <v>27.009999999999998</v>
      </c>
      <c r="O657" s="31"/>
      <c r="P657" s="31"/>
      <c r="Q657" s="31"/>
    </row>
    <row r="658" spans="1:17" s="3" customFormat="1" ht="12">
      <c r="A658" s="219"/>
      <c r="B658" s="54" t="s">
        <v>192</v>
      </c>
      <c r="C658" s="51">
        <v>1028</v>
      </c>
      <c r="D658" s="52">
        <f t="shared" si="155"/>
        <v>56.54</v>
      </c>
      <c r="E658" s="52">
        <v>7</v>
      </c>
      <c r="F658" s="50">
        <f t="shared" si="156"/>
        <v>63.54</v>
      </c>
      <c r="G658" s="50"/>
      <c r="H658" s="53"/>
      <c r="I658" s="193">
        <f t="shared" si="158"/>
        <v>63.54</v>
      </c>
      <c r="J658" s="50"/>
      <c r="K658" s="50"/>
      <c r="L658" s="33">
        <v>0.88</v>
      </c>
      <c r="M658" s="194"/>
      <c r="N658" s="231">
        <f t="shared" si="157"/>
        <v>64.42</v>
      </c>
      <c r="O658" s="31"/>
      <c r="P658" s="31"/>
      <c r="Q658" s="31"/>
    </row>
    <row r="659" spans="1:17" s="3" customFormat="1" ht="12">
      <c r="A659" s="18"/>
      <c r="B659" s="41" t="s">
        <v>410</v>
      </c>
      <c r="C659" s="42">
        <v>602</v>
      </c>
      <c r="D659" s="52">
        <f t="shared" si="155"/>
        <v>33.11</v>
      </c>
      <c r="E659" s="52">
        <v>7</v>
      </c>
      <c r="F659" s="35">
        <f t="shared" si="156"/>
        <v>40.11</v>
      </c>
      <c r="G659" s="35"/>
      <c r="H659" s="63"/>
      <c r="I659" s="196">
        <f t="shared" si="158"/>
        <v>40.11</v>
      </c>
      <c r="J659" s="35"/>
      <c r="K659" s="45">
        <v>36.59</v>
      </c>
      <c r="L659" s="45">
        <v>1.98</v>
      </c>
      <c r="M659" s="192"/>
      <c r="N659" s="231">
        <f t="shared" si="157"/>
        <v>78.68</v>
      </c>
      <c r="O659" s="31"/>
      <c r="P659" s="31"/>
      <c r="Q659" s="31"/>
    </row>
    <row r="660" spans="1:17" s="3" customFormat="1" ht="12">
      <c r="A660" s="219"/>
      <c r="B660" s="65" t="s">
        <v>506</v>
      </c>
      <c r="C660" s="51">
        <v>596</v>
      </c>
      <c r="D660" s="52">
        <f t="shared" si="155"/>
        <v>32.78</v>
      </c>
      <c r="E660" s="52">
        <v>7</v>
      </c>
      <c r="F660" s="50">
        <f t="shared" si="156"/>
        <v>39.78</v>
      </c>
      <c r="G660" s="50"/>
      <c r="H660" s="53"/>
      <c r="I660" s="193">
        <f t="shared" si="158"/>
        <v>39.78</v>
      </c>
      <c r="J660" s="50"/>
      <c r="K660" s="49">
        <v>-1.24</v>
      </c>
      <c r="L660" s="50"/>
      <c r="M660" s="194"/>
      <c r="N660" s="231">
        <f t="shared" si="157"/>
        <v>38.54</v>
      </c>
      <c r="O660" s="31"/>
      <c r="P660" s="31"/>
      <c r="Q660" s="31"/>
    </row>
    <row r="661" spans="1:17" s="3" customFormat="1" ht="12">
      <c r="A661" s="18"/>
      <c r="B661" s="41" t="s">
        <v>820</v>
      </c>
      <c r="C661" s="42">
        <v>595</v>
      </c>
      <c r="D661" s="52">
        <f>SUM(C661*0.055)+7</f>
        <v>39.725</v>
      </c>
      <c r="E661" s="43"/>
      <c r="F661" s="35">
        <f t="shared" si="156"/>
        <v>39.725</v>
      </c>
      <c r="G661" s="35"/>
      <c r="H661" s="63"/>
      <c r="I661" s="196">
        <f t="shared" si="158"/>
        <v>39.725</v>
      </c>
      <c r="J661" s="35"/>
      <c r="K661" s="45">
        <v>139.27</v>
      </c>
      <c r="L661" s="45">
        <v>4.07</v>
      </c>
      <c r="M661" s="35"/>
      <c r="N661" s="231">
        <f t="shared" si="157"/>
        <v>183.065</v>
      </c>
      <c r="O661" s="31"/>
      <c r="P661" s="31"/>
      <c r="Q661" s="31"/>
    </row>
    <row r="662" spans="1:17" s="3" customFormat="1" ht="12">
      <c r="A662" s="219"/>
      <c r="B662" s="198" t="s">
        <v>817</v>
      </c>
      <c r="C662" s="51">
        <v>607</v>
      </c>
      <c r="D662" s="52">
        <f t="shared" si="155"/>
        <v>33.385</v>
      </c>
      <c r="E662" s="52">
        <v>7</v>
      </c>
      <c r="F662" s="50">
        <f aca="true" t="shared" si="159" ref="F662:F667">SUM(D662:E662)</f>
        <v>40.385</v>
      </c>
      <c r="G662" s="50"/>
      <c r="H662" s="53"/>
      <c r="I662" s="193">
        <f t="shared" si="158"/>
        <v>40.385</v>
      </c>
      <c r="J662" s="50"/>
      <c r="K662" s="50"/>
      <c r="L662" s="50"/>
      <c r="M662" s="194"/>
      <c r="N662" s="231">
        <f t="shared" si="157"/>
        <v>40.385</v>
      </c>
      <c r="O662" s="31"/>
      <c r="P662" s="31"/>
      <c r="Q662" s="31"/>
    </row>
    <row r="663" spans="1:17" s="3" customFormat="1" ht="12">
      <c r="A663" s="18"/>
      <c r="B663" s="82" t="s">
        <v>914</v>
      </c>
      <c r="C663" s="83">
        <v>1065</v>
      </c>
      <c r="D663" s="93">
        <f t="shared" si="155"/>
        <v>58.575</v>
      </c>
      <c r="E663" s="93">
        <v>7</v>
      </c>
      <c r="F663" s="85">
        <f t="shared" si="159"/>
        <v>65.575</v>
      </c>
      <c r="G663" s="85">
        <v>65.58</v>
      </c>
      <c r="H663" s="98">
        <v>42103</v>
      </c>
      <c r="I663" s="87">
        <v>0</v>
      </c>
      <c r="J663" s="85"/>
      <c r="K663" s="85"/>
      <c r="L663" s="85"/>
      <c r="M663" s="113"/>
      <c r="N663" s="90">
        <f t="shared" si="157"/>
        <v>0</v>
      </c>
      <c r="O663" s="31"/>
      <c r="P663" s="31"/>
      <c r="Q663" s="31"/>
    </row>
    <row r="664" spans="1:17" s="3" customFormat="1" ht="12">
      <c r="A664" s="219"/>
      <c r="B664" s="91" t="s">
        <v>913</v>
      </c>
      <c r="C664" s="92">
        <v>780</v>
      </c>
      <c r="D664" s="93">
        <f t="shared" si="155"/>
        <v>42.9</v>
      </c>
      <c r="E664" s="93">
        <v>7</v>
      </c>
      <c r="F664" s="94">
        <f t="shared" si="159"/>
        <v>49.9</v>
      </c>
      <c r="G664" s="94">
        <v>49.9</v>
      </c>
      <c r="H664" s="98">
        <v>42103</v>
      </c>
      <c r="I664" s="96">
        <f>SUM(F664-G664)</f>
        <v>0</v>
      </c>
      <c r="J664" s="94"/>
      <c r="K664" s="94"/>
      <c r="L664" s="94"/>
      <c r="M664" s="106"/>
      <c r="N664" s="90">
        <f t="shared" si="157"/>
        <v>0</v>
      </c>
      <c r="O664" s="31"/>
      <c r="P664" s="31"/>
      <c r="Q664" s="31"/>
    </row>
    <row r="665" spans="1:17" s="3" customFormat="1" ht="12">
      <c r="A665" s="18"/>
      <c r="B665" s="91" t="s">
        <v>912</v>
      </c>
      <c r="C665" s="92">
        <v>619</v>
      </c>
      <c r="D665" s="93">
        <f t="shared" si="155"/>
        <v>34.045</v>
      </c>
      <c r="E665" s="93">
        <v>7</v>
      </c>
      <c r="F665" s="94">
        <f t="shared" si="159"/>
        <v>41.045</v>
      </c>
      <c r="G665" s="94">
        <v>41.05</v>
      </c>
      <c r="H665" s="98">
        <v>42103</v>
      </c>
      <c r="I665" s="96">
        <v>0</v>
      </c>
      <c r="J665" s="94"/>
      <c r="K665" s="94"/>
      <c r="L665" s="94"/>
      <c r="M665" s="106"/>
      <c r="N665" s="90">
        <f t="shared" si="157"/>
        <v>0</v>
      </c>
      <c r="O665" s="31"/>
      <c r="P665" s="31"/>
      <c r="Q665" s="31"/>
    </row>
    <row r="666" spans="1:17" s="3" customFormat="1" ht="12">
      <c r="A666" s="219"/>
      <c r="B666" s="32" t="s">
        <v>275</v>
      </c>
      <c r="C666" s="76">
        <v>617</v>
      </c>
      <c r="D666" s="77">
        <f t="shared" si="155"/>
        <v>33.935</v>
      </c>
      <c r="E666" s="77">
        <v>7</v>
      </c>
      <c r="F666" s="78">
        <f t="shared" si="159"/>
        <v>40.935</v>
      </c>
      <c r="G666" s="78">
        <v>40.84</v>
      </c>
      <c r="H666" s="79">
        <v>42139</v>
      </c>
      <c r="I666" s="127">
        <v>0.1</v>
      </c>
      <c r="J666" s="78"/>
      <c r="K666" s="55">
        <v>0.84</v>
      </c>
      <c r="L666" s="78"/>
      <c r="M666" s="105"/>
      <c r="N666" s="248">
        <f>SUM(I666:M666)</f>
        <v>0.94</v>
      </c>
      <c r="O666" s="31"/>
      <c r="P666" s="31"/>
      <c r="Q666" s="31"/>
    </row>
    <row r="667" spans="1:17" s="3" customFormat="1" ht="12">
      <c r="A667" s="18"/>
      <c r="B667" s="75" t="s">
        <v>605</v>
      </c>
      <c r="C667" s="76">
        <v>615</v>
      </c>
      <c r="D667" s="77">
        <f t="shared" si="155"/>
        <v>33.825</v>
      </c>
      <c r="E667" s="77">
        <v>7</v>
      </c>
      <c r="F667" s="78">
        <f t="shared" si="159"/>
        <v>40.825</v>
      </c>
      <c r="G667" s="78">
        <v>40.83</v>
      </c>
      <c r="H667" s="79">
        <v>42143</v>
      </c>
      <c r="I667" s="80">
        <v>0</v>
      </c>
      <c r="J667" s="78"/>
      <c r="K667" s="78"/>
      <c r="L667" s="78">
        <v>0.21</v>
      </c>
      <c r="M667" s="105"/>
      <c r="N667" s="105">
        <f>SUM(I667:M668)</f>
        <v>0</v>
      </c>
      <c r="O667" s="31"/>
      <c r="P667" s="31"/>
      <c r="Q667" s="31"/>
    </row>
    <row r="668" spans="1:17" s="3" customFormat="1" ht="12">
      <c r="A668" s="18"/>
      <c r="B668" s="82" t="s">
        <v>605</v>
      </c>
      <c r="C668" s="83"/>
      <c r="D668" s="84"/>
      <c r="E668" s="84"/>
      <c r="F668" s="85"/>
      <c r="G668" s="85"/>
      <c r="H668" s="86">
        <v>42143</v>
      </c>
      <c r="I668" s="87"/>
      <c r="J668" s="85"/>
      <c r="K668" s="85"/>
      <c r="L668" s="85">
        <v>-0.21</v>
      </c>
      <c r="M668" s="113"/>
      <c r="N668" s="113"/>
      <c r="O668" s="31"/>
      <c r="P668" s="31"/>
      <c r="Q668" s="31"/>
    </row>
    <row r="669" spans="1:17" s="3" customFormat="1" ht="12">
      <c r="A669" s="219"/>
      <c r="B669" s="82" t="s">
        <v>302</v>
      </c>
      <c r="C669" s="83">
        <v>614</v>
      </c>
      <c r="D669" s="84">
        <f t="shared" si="155"/>
        <v>33.77</v>
      </c>
      <c r="E669" s="84">
        <v>7</v>
      </c>
      <c r="F669" s="85">
        <f aca="true" t="shared" si="160" ref="F669:F677">SUM(D669:E669)</f>
        <v>40.77</v>
      </c>
      <c r="G669" s="85">
        <v>40.77</v>
      </c>
      <c r="H669" s="98">
        <v>42118</v>
      </c>
      <c r="I669" s="87">
        <f aca="true" t="shared" si="161" ref="I669:I678">SUM(F669-G669)</f>
        <v>0</v>
      </c>
      <c r="J669" s="85"/>
      <c r="K669" s="85"/>
      <c r="L669" s="85"/>
      <c r="M669" s="113"/>
      <c r="N669" s="88">
        <f t="shared" si="157"/>
        <v>0</v>
      </c>
      <c r="O669" s="31"/>
      <c r="P669" s="31"/>
      <c r="Q669" s="31"/>
    </row>
    <row r="670" spans="1:17" s="3" customFormat="1" ht="12">
      <c r="A670" s="18"/>
      <c r="B670" s="184" t="s">
        <v>59</v>
      </c>
      <c r="C670" s="27">
        <v>621</v>
      </c>
      <c r="D670" s="52">
        <f t="shared" si="155"/>
        <v>34.155</v>
      </c>
      <c r="E670" s="52">
        <v>7</v>
      </c>
      <c r="F670" s="29">
        <f t="shared" si="160"/>
        <v>41.155</v>
      </c>
      <c r="G670" s="29"/>
      <c r="H670" s="30"/>
      <c r="I670" s="186">
        <f t="shared" si="161"/>
        <v>41.155</v>
      </c>
      <c r="J670" s="29"/>
      <c r="K670" s="29"/>
      <c r="L670" s="29"/>
      <c r="M670" s="187"/>
      <c r="N670" s="231">
        <f t="shared" si="157"/>
        <v>41.155</v>
      </c>
      <c r="O670" s="31"/>
      <c r="P670" s="31"/>
      <c r="Q670" s="31"/>
    </row>
    <row r="671" spans="1:17" s="3" customFormat="1" ht="12">
      <c r="A671" s="219"/>
      <c r="B671" s="91" t="s">
        <v>946</v>
      </c>
      <c r="C671" s="92">
        <v>622</v>
      </c>
      <c r="D671" s="93">
        <f t="shared" si="155"/>
        <v>34.21</v>
      </c>
      <c r="E671" s="93">
        <v>7</v>
      </c>
      <c r="F671" s="94">
        <f t="shared" si="160"/>
        <v>41.21</v>
      </c>
      <c r="G671" s="94">
        <v>41.21</v>
      </c>
      <c r="H671" s="95">
        <v>42145</v>
      </c>
      <c r="I671" s="96">
        <f t="shared" si="161"/>
        <v>0</v>
      </c>
      <c r="J671" s="94"/>
      <c r="K671" s="94"/>
      <c r="L671" s="94"/>
      <c r="M671" s="139"/>
      <c r="N671" s="90">
        <f t="shared" si="157"/>
        <v>0</v>
      </c>
      <c r="O671" s="31"/>
      <c r="P671" s="31"/>
      <c r="Q671" s="31"/>
    </row>
    <row r="672" spans="1:17" s="3" customFormat="1" ht="12">
      <c r="A672" s="18"/>
      <c r="B672" s="41" t="s">
        <v>732</v>
      </c>
      <c r="C672" s="42">
        <v>1036</v>
      </c>
      <c r="D672" s="52">
        <f t="shared" si="155"/>
        <v>56.98</v>
      </c>
      <c r="E672" s="52">
        <v>7</v>
      </c>
      <c r="F672" s="35">
        <f t="shared" si="160"/>
        <v>63.98</v>
      </c>
      <c r="G672" s="35"/>
      <c r="H672" s="63"/>
      <c r="I672" s="35">
        <f t="shared" si="161"/>
        <v>63.98</v>
      </c>
      <c r="J672" s="35"/>
      <c r="K672" s="35"/>
      <c r="L672" s="45">
        <v>0.02</v>
      </c>
      <c r="M672" s="35"/>
      <c r="N672" s="231">
        <f t="shared" si="157"/>
        <v>64</v>
      </c>
      <c r="O672" s="31"/>
      <c r="P672" s="31"/>
      <c r="Q672" s="31"/>
    </row>
    <row r="673" spans="1:17" s="3" customFormat="1" ht="12">
      <c r="A673" s="219"/>
      <c r="B673" s="32" t="s">
        <v>905</v>
      </c>
      <c r="C673" s="27">
        <v>647</v>
      </c>
      <c r="D673" s="52">
        <f t="shared" si="155"/>
        <v>35.585</v>
      </c>
      <c r="E673" s="52">
        <v>7</v>
      </c>
      <c r="F673" s="29">
        <f t="shared" si="160"/>
        <v>42.585</v>
      </c>
      <c r="G673" s="29"/>
      <c r="H673" s="30"/>
      <c r="I673" s="186">
        <f t="shared" si="161"/>
        <v>42.585</v>
      </c>
      <c r="J673" s="29"/>
      <c r="K673" s="55">
        <v>38.81</v>
      </c>
      <c r="L673" s="55">
        <v>2.09</v>
      </c>
      <c r="M673" s="187"/>
      <c r="N673" s="231">
        <f t="shared" si="157"/>
        <v>83.48500000000001</v>
      </c>
      <c r="O673" s="31"/>
      <c r="P673" s="31"/>
      <c r="Q673" s="31"/>
    </row>
    <row r="674" spans="1:17" s="3" customFormat="1" ht="12">
      <c r="A674" s="18"/>
      <c r="B674" s="198" t="s">
        <v>678</v>
      </c>
      <c r="C674" s="51">
        <v>669</v>
      </c>
      <c r="D674" s="52">
        <f t="shared" si="155"/>
        <v>36.795</v>
      </c>
      <c r="E674" s="52">
        <v>7</v>
      </c>
      <c r="F674" s="50">
        <f t="shared" si="160"/>
        <v>43.795</v>
      </c>
      <c r="G674" s="50"/>
      <c r="H674" s="56"/>
      <c r="I674" s="193">
        <f t="shared" si="161"/>
        <v>43.795</v>
      </c>
      <c r="J674" s="50"/>
      <c r="K674" s="50"/>
      <c r="L674" s="50"/>
      <c r="M674" s="194"/>
      <c r="N674" s="231">
        <f t="shared" si="157"/>
        <v>43.795</v>
      </c>
      <c r="O674" s="31"/>
      <c r="P674" s="31"/>
      <c r="Q674" s="31"/>
    </row>
    <row r="675" spans="1:17" s="3" customFormat="1" ht="12">
      <c r="A675" s="219"/>
      <c r="B675" s="198" t="s">
        <v>383</v>
      </c>
      <c r="C675" s="51">
        <v>643</v>
      </c>
      <c r="D675" s="52">
        <f t="shared" si="155"/>
        <v>35.365</v>
      </c>
      <c r="E675" s="52">
        <v>7</v>
      </c>
      <c r="F675" s="50">
        <f t="shared" si="160"/>
        <v>42.365</v>
      </c>
      <c r="G675" s="50"/>
      <c r="H675" s="53"/>
      <c r="I675" s="193">
        <f t="shared" si="161"/>
        <v>42.365</v>
      </c>
      <c r="J675" s="50"/>
      <c r="K675" s="50"/>
      <c r="L675" s="50"/>
      <c r="M675" s="194"/>
      <c r="N675" s="231">
        <f t="shared" si="157"/>
        <v>42.365</v>
      </c>
      <c r="O675" s="31"/>
      <c r="P675" s="31"/>
      <c r="Q675" s="31"/>
    </row>
    <row r="676" spans="1:17" s="3" customFormat="1" ht="12">
      <c r="A676" s="18"/>
      <c r="B676" s="91" t="s">
        <v>486</v>
      </c>
      <c r="C676" s="92">
        <v>657</v>
      </c>
      <c r="D676" s="93">
        <f t="shared" si="155"/>
        <v>36.135</v>
      </c>
      <c r="E676" s="93">
        <v>7</v>
      </c>
      <c r="F676" s="94">
        <f t="shared" si="160"/>
        <v>43.135</v>
      </c>
      <c r="G676" s="94">
        <v>43.14</v>
      </c>
      <c r="H676" s="99">
        <v>42094</v>
      </c>
      <c r="I676" s="96">
        <v>0</v>
      </c>
      <c r="J676" s="94"/>
      <c r="K676" s="94"/>
      <c r="L676" s="94"/>
      <c r="M676" s="106"/>
      <c r="N676" s="90">
        <f t="shared" si="157"/>
        <v>0</v>
      </c>
      <c r="O676" s="31"/>
      <c r="P676" s="31"/>
      <c r="Q676" s="31"/>
    </row>
    <row r="677" spans="1:17" s="3" customFormat="1" ht="12">
      <c r="A677" s="219"/>
      <c r="B677" s="75" t="s">
        <v>810</v>
      </c>
      <c r="C677" s="76">
        <v>704</v>
      </c>
      <c r="D677" s="93">
        <f t="shared" si="155"/>
        <v>38.72</v>
      </c>
      <c r="E677" s="93">
        <v>7</v>
      </c>
      <c r="F677" s="78">
        <f t="shared" si="160"/>
        <v>45.72</v>
      </c>
      <c r="G677" s="78">
        <v>45.72</v>
      </c>
      <c r="H677" s="79">
        <v>42107</v>
      </c>
      <c r="I677" s="80">
        <f t="shared" si="161"/>
        <v>0</v>
      </c>
      <c r="J677" s="78"/>
      <c r="K677" s="78"/>
      <c r="L677" s="78"/>
      <c r="M677" s="105"/>
      <c r="N677" s="90">
        <f t="shared" si="157"/>
        <v>0</v>
      </c>
      <c r="O677" s="31"/>
      <c r="P677" s="31"/>
      <c r="Q677" s="31"/>
    </row>
    <row r="678" spans="1:17" s="3" customFormat="1" ht="12">
      <c r="A678" s="18"/>
      <c r="B678" s="57" t="s">
        <v>17</v>
      </c>
      <c r="C678" s="27">
        <v>644</v>
      </c>
      <c r="D678" s="28">
        <f>(SUM(C678:C679))*0.055</f>
        <v>66.33</v>
      </c>
      <c r="E678" s="28">
        <v>7</v>
      </c>
      <c r="F678" s="29">
        <f>SUM(D678:E679)</f>
        <v>73.33</v>
      </c>
      <c r="G678" s="29"/>
      <c r="H678" s="34"/>
      <c r="I678" s="29">
        <f t="shared" si="161"/>
        <v>73.33</v>
      </c>
      <c r="J678" s="29"/>
      <c r="K678" s="58">
        <v>-7.38</v>
      </c>
      <c r="L678" s="29"/>
      <c r="M678" s="29"/>
      <c r="N678" s="229">
        <f>SUM(F678+J678+K678+L678+M678-G678-G679+J679+K679+L679+M679)</f>
        <v>65.95</v>
      </c>
      <c r="O678" s="31"/>
      <c r="P678" s="31"/>
      <c r="Q678" s="31"/>
    </row>
    <row r="679" spans="1:17" s="3" customFormat="1" ht="12">
      <c r="A679" s="18"/>
      <c r="B679" s="60" t="s">
        <v>18</v>
      </c>
      <c r="C679" s="37">
        <v>562</v>
      </c>
      <c r="D679" s="38"/>
      <c r="E679" s="38"/>
      <c r="F679" s="39"/>
      <c r="G679" s="39"/>
      <c r="H679" s="200"/>
      <c r="I679" s="39"/>
      <c r="J679" s="39"/>
      <c r="K679" s="40"/>
      <c r="L679" s="39"/>
      <c r="M679" s="39"/>
      <c r="N679" s="230"/>
      <c r="O679" s="31"/>
      <c r="P679" s="31"/>
      <c r="Q679" s="31"/>
    </row>
    <row r="680" spans="1:17" s="3" customFormat="1" ht="12">
      <c r="A680" s="219"/>
      <c r="B680" s="54" t="s">
        <v>104</v>
      </c>
      <c r="C680" s="51">
        <v>634</v>
      </c>
      <c r="D680" s="52">
        <f aca="true" t="shared" si="162" ref="D680:D687">SUM(C680*0.055)</f>
        <v>34.87</v>
      </c>
      <c r="E680" s="52">
        <v>7</v>
      </c>
      <c r="F680" s="50">
        <f aca="true" t="shared" si="163" ref="F680:F687">SUM(D680:E680)</f>
        <v>41.87</v>
      </c>
      <c r="G680" s="50"/>
      <c r="H680" s="56"/>
      <c r="I680" s="193">
        <f aca="true" t="shared" si="164" ref="I680:I688">SUM(F680-G680)</f>
        <v>41.87</v>
      </c>
      <c r="J680" s="50"/>
      <c r="K680" s="50"/>
      <c r="L680" s="33">
        <v>0.2</v>
      </c>
      <c r="M680" s="194"/>
      <c r="N680" s="231">
        <f aca="true" t="shared" si="165" ref="N680:N687">SUM(I680:M680)</f>
        <v>42.07</v>
      </c>
      <c r="O680" s="31"/>
      <c r="P680" s="31"/>
      <c r="Q680" s="31"/>
    </row>
    <row r="681" spans="1:17" s="3" customFormat="1" ht="12">
      <c r="A681" s="18"/>
      <c r="B681" s="184" t="s">
        <v>128</v>
      </c>
      <c r="C681" s="27">
        <v>678</v>
      </c>
      <c r="D681" s="28">
        <f t="shared" si="162"/>
        <v>37.29</v>
      </c>
      <c r="E681" s="28">
        <v>7</v>
      </c>
      <c r="F681" s="29">
        <f t="shared" si="163"/>
        <v>44.29</v>
      </c>
      <c r="G681" s="29"/>
      <c r="H681" s="30"/>
      <c r="I681" s="186">
        <f t="shared" si="164"/>
        <v>44.29</v>
      </c>
      <c r="J681" s="29"/>
      <c r="K681" s="29"/>
      <c r="L681" s="185"/>
      <c r="M681" s="187"/>
      <c r="N681" s="229">
        <f t="shared" si="165"/>
        <v>44.29</v>
      </c>
      <c r="O681" s="31"/>
      <c r="P681" s="31"/>
      <c r="Q681" s="31"/>
    </row>
    <row r="682" spans="1:16" s="3" customFormat="1" ht="12">
      <c r="A682" s="219"/>
      <c r="B682" s="75" t="s">
        <v>463</v>
      </c>
      <c r="C682" s="76">
        <v>614</v>
      </c>
      <c r="D682" s="77">
        <f t="shared" si="162"/>
        <v>33.77</v>
      </c>
      <c r="E682" s="77">
        <v>7</v>
      </c>
      <c r="F682" s="78">
        <f t="shared" si="163"/>
        <v>40.77</v>
      </c>
      <c r="G682" s="78">
        <v>40.77</v>
      </c>
      <c r="H682" s="79">
        <v>42098</v>
      </c>
      <c r="I682" s="80">
        <f t="shared" si="164"/>
        <v>0</v>
      </c>
      <c r="J682" s="78"/>
      <c r="K682" s="78"/>
      <c r="L682" s="78">
        <v>0.55</v>
      </c>
      <c r="M682" s="105"/>
      <c r="N682" s="105">
        <f>SUM(I682:M683)</f>
        <v>0</v>
      </c>
      <c r="O682" s="31"/>
      <c r="P682" s="31"/>
    </row>
    <row r="683" spans="1:16" s="3" customFormat="1" ht="12">
      <c r="A683" s="219"/>
      <c r="B683" s="82" t="s">
        <v>463</v>
      </c>
      <c r="C683" s="83"/>
      <c r="D683" s="84"/>
      <c r="E683" s="84"/>
      <c r="F683" s="85"/>
      <c r="G683" s="85"/>
      <c r="H683" s="86">
        <v>42098</v>
      </c>
      <c r="I683" s="87"/>
      <c r="J683" s="85"/>
      <c r="K683" s="85"/>
      <c r="L683" s="85">
        <v>-0.55</v>
      </c>
      <c r="M683" s="113"/>
      <c r="N683" s="113"/>
      <c r="O683" s="31"/>
      <c r="P683" s="31"/>
    </row>
    <row r="684" spans="1:16" s="3" customFormat="1" ht="12">
      <c r="A684" s="18"/>
      <c r="B684" s="102" t="s">
        <v>898</v>
      </c>
      <c r="C684" s="103">
        <v>603</v>
      </c>
      <c r="D684" s="97">
        <f t="shared" si="162"/>
        <v>33.165</v>
      </c>
      <c r="E684" s="97">
        <v>7</v>
      </c>
      <c r="F684" s="101">
        <f>SUM(D684:E684)-33</f>
        <v>7.164999999999999</v>
      </c>
      <c r="G684" s="101">
        <v>7.17</v>
      </c>
      <c r="H684" s="104">
        <v>42091</v>
      </c>
      <c r="I684" s="100">
        <v>0</v>
      </c>
      <c r="J684" s="101"/>
      <c r="K684" s="101">
        <v>5.28</v>
      </c>
      <c r="L684" s="101">
        <v>0.28</v>
      </c>
      <c r="M684" s="117"/>
      <c r="N684" s="117">
        <f>SUM(I684:M685)</f>
        <v>0</v>
      </c>
      <c r="O684" s="31"/>
      <c r="P684" s="31"/>
    </row>
    <row r="685" spans="1:18" s="3" customFormat="1" ht="12">
      <c r="A685" s="18"/>
      <c r="B685" s="82" t="s">
        <v>898</v>
      </c>
      <c r="C685" s="83"/>
      <c r="D685" s="84"/>
      <c r="E685" s="84"/>
      <c r="F685" s="85"/>
      <c r="G685" s="85"/>
      <c r="H685" s="86">
        <v>42091</v>
      </c>
      <c r="I685" s="87"/>
      <c r="J685" s="85"/>
      <c r="K685" s="85">
        <v>-5.28</v>
      </c>
      <c r="L685" s="85">
        <v>-0.28</v>
      </c>
      <c r="M685" s="113"/>
      <c r="N685" s="113"/>
      <c r="O685" s="31"/>
      <c r="P685" s="31"/>
      <c r="Q685" s="35"/>
      <c r="R685" s="44"/>
    </row>
    <row r="686" spans="1:17" s="3" customFormat="1" ht="12">
      <c r="A686" s="219"/>
      <c r="B686" s="46" t="s">
        <v>828</v>
      </c>
      <c r="C686" s="83">
        <v>575</v>
      </c>
      <c r="D686" s="84">
        <f t="shared" si="162"/>
        <v>31.625</v>
      </c>
      <c r="E686" s="84">
        <v>7</v>
      </c>
      <c r="F686" s="85">
        <f t="shared" si="163"/>
        <v>38.625</v>
      </c>
      <c r="G686" s="85">
        <v>35.26</v>
      </c>
      <c r="H686" s="86">
        <v>42121</v>
      </c>
      <c r="I686" s="130">
        <f>SUM(F686-G686)</f>
        <v>3.365000000000002</v>
      </c>
      <c r="J686" s="85"/>
      <c r="K686" s="85"/>
      <c r="L686" s="85"/>
      <c r="M686" s="113"/>
      <c r="N686" s="128">
        <f t="shared" si="165"/>
        <v>3.365000000000002</v>
      </c>
      <c r="O686" s="31"/>
      <c r="P686" s="31"/>
      <c r="Q686" s="31"/>
    </row>
    <row r="687" spans="1:17" s="3" customFormat="1" ht="12">
      <c r="A687" s="18"/>
      <c r="B687" s="188" t="s">
        <v>824</v>
      </c>
      <c r="C687" s="37">
        <v>903</v>
      </c>
      <c r="D687" s="52">
        <f t="shared" si="162"/>
        <v>49.665</v>
      </c>
      <c r="E687" s="52">
        <v>7</v>
      </c>
      <c r="F687" s="39">
        <f t="shared" si="163"/>
        <v>56.665</v>
      </c>
      <c r="G687" s="39"/>
      <c r="H687" s="200"/>
      <c r="I687" s="189">
        <f t="shared" si="164"/>
        <v>56.665</v>
      </c>
      <c r="J687" s="39"/>
      <c r="K687" s="39"/>
      <c r="L687" s="39"/>
      <c r="M687" s="190"/>
      <c r="N687" s="231">
        <f t="shared" si="165"/>
        <v>56.665</v>
      </c>
      <c r="O687" s="31"/>
      <c r="P687" s="31"/>
      <c r="Q687" s="31"/>
    </row>
    <row r="688" spans="1:17" s="3" customFormat="1" ht="12">
      <c r="A688" s="219"/>
      <c r="B688" s="32" t="s">
        <v>761</v>
      </c>
      <c r="C688" s="27">
        <v>600</v>
      </c>
      <c r="D688" s="28">
        <f>(SUM(C688:C689))*0.055</f>
        <v>64.075</v>
      </c>
      <c r="E688" s="28">
        <v>7</v>
      </c>
      <c r="F688" s="29">
        <f>SUM(D688:E689)</f>
        <v>71.075</v>
      </c>
      <c r="G688" s="29"/>
      <c r="H688" s="34"/>
      <c r="I688" s="186">
        <f t="shared" si="164"/>
        <v>71.075</v>
      </c>
      <c r="J688" s="29"/>
      <c r="K688" s="29"/>
      <c r="L688" s="55">
        <v>0.56</v>
      </c>
      <c r="M688" s="187"/>
      <c r="N688" s="229">
        <f>SUM(F688+J688+K688+L688+M688-G688-G689+J689+K689+L689+M689)</f>
        <v>71.635</v>
      </c>
      <c r="O688" s="31"/>
      <c r="P688" s="31"/>
      <c r="Q688" s="31"/>
    </row>
    <row r="689" spans="1:17" s="3" customFormat="1" ht="12">
      <c r="A689" s="219"/>
      <c r="B689" s="46" t="s">
        <v>762</v>
      </c>
      <c r="C689" s="37">
        <v>565</v>
      </c>
      <c r="D689" s="38"/>
      <c r="E689" s="38"/>
      <c r="F689" s="39"/>
      <c r="G689" s="39"/>
      <c r="H689" s="200"/>
      <c r="I689" s="189"/>
      <c r="J689" s="39"/>
      <c r="K689" s="39"/>
      <c r="L689" s="47"/>
      <c r="M689" s="190"/>
      <c r="N689" s="230"/>
      <c r="O689" s="31"/>
      <c r="P689" s="31"/>
      <c r="Q689" s="31"/>
    </row>
    <row r="690" spans="1:17" s="3" customFormat="1" ht="12">
      <c r="A690" s="18"/>
      <c r="B690" s="91" t="s">
        <v>337</v>
      </c>
      <c r="C690" s="92">
        <v>707</v>
      </c>
      <c r="D690" s="93">
        <f aca="true" t="shared" si="166" ref="D690:D708">SUM(C690*0.055)</f>
        <v>38.885</v>
      </c>
      <c r="E690" s="93">
        <v>7</v>
      </c>
      <c r="F690" s="94">
        <f>SUM(D690:E690)</f>
        <v>45.885</v>
      </c>
      <c r="G690" s="94">
        <v>45.89</v>
      </c>
      <c r="H690" s="99">
        <v>42144</v>
      </c>
      <c r="I690" s="87">
        <v>0</v>
      </c>
      <c r="J690" s="85"/>
      <c r="K690" s="85"/>
      <c r="L690" s="85"/>
      <c r="M690" s="113"/>
      <c r="N690" s="90">
        <f aca="true" t="shared" si="167" ref="N690:N708">SUM(I690:M690)</f>
        <v>0</v>
      </c>
      <c r="O690" s="31"/>
      <c r="P690" s="31"/>
      <c r="Q690" s="31"/>
    </row>
    <row r="691" spans="1:17" s="3" customFormat="1" ht="12">
      <c r="A691" s="219"/>
      <c r="B691" s="91" t="s">
        <v>568</v>
      </c>
      <c r="C691" s="92">
        <v>858</v>
      </c>
      <c r="D691" s="93">
        <f t="shared" si="166"/>
        <v>47.19</v>
      </c>
      <c r="E691" s="93">
        <v>7</v>
      </c>
      <c r="F691" s="94">
        <f>SUM(D691:E691)</f>
        <v>54.19</v>
      </c>
      <c r="G691" s="94">
        <v>54.19</v>
      </c>
      <c r="H691" s="99">
        <v>42144</v>
      </c>
      <c r="I691" s="96">
        <f>SUM(F691-G691)</f>
        <v>0</v>
      </c>
      <c r="J691" s="94"/>
      <c r="K691" s="94"/>
      <c r="L691" s="94"/>
      <c r="M691" s="106"/>
      <c r="N691" s="90">
        <f t="shared" si="167"/>
        <v>0</v>
      </c>
      <c r="O691" s="31"/>
      <c r="P691" s="31"/>
      <c r="Q691" s="31"/>
    </row>
    <row r="692" spans="1:17" s="3" customFormat="1" ht="12">
      <c r="A692" s="18"/>
      <c r="B692" s="75" t="s">
        <v>800</v>
      </c>
      <c r="C692" s="76">
        <v>803</v>
      </c>
      <c r="D692" s="77">
        <f t="shared" si="166"/>
        <v>44.165</v>
      </c>
      <c r="E692" s="77">
        <v>7</v>
      </c>
      <c r="F692" s="78">
        <f aca="true" t="shared" si="168" ref="F692:F701">SUM(D692:E692)</f>
        <v>51.165</v>
      </c>
      <c r="G692" s="78">
        <v>51.17</v>
      </c>
      <c r="H692" s="79">
        <v>42150</v>
      </c>
      <c r="I692" s="80">
        <v>0</v>
      </c>
      <c r="J692" s="78"/>
      <c r="K692" s="78"/>
      <c r="L692" s="78"/>
      <c r="M692" s="105"/>
      <c r="N692" s="81">
        <f t="shared" si="167"/>
        <v>0</v>
      </c>
      <c r="O692" s="31"/>
      <c r="P692" s="31"/>
      <c r="Q692" s="31"/>
    </row>
    <row r="693" spans="1:17" s="3" customFormat="1" ht="12">
      <c r="A693" s="219"/>
      <c r="B693" s="184" t="s">
        <v>709</v>
      </c>
      <c r="C693" s="27">
        <v>736</v>
      </c>
      <c r="D693" s="28">
        <f t="shared" si="166"/>
        <v>40.48</v>
      </c>
      <c r="E693" s="28">
        <v>7</v>
      </c>
      <c r="F693" s="29">
        <f t="shared" si="168"/>
        <v>47.48</v>
      </c>
      <c r="G693" s="29"/>
      <c r="H693" s="30"/>
      <c r="I693" s="186">
        <f aca="true" t="shared" si="169" ref="I693:I701">SUM(F693-G693)</f>
        <v>47.48</v>
      </c>
      <c r="J693" s="29"/>
      <c r="K693" s="78">
        <v>-14.38</v>
      </c>
      <c r="L693" s="29"/>
      <c r="M693" s="187"/>
      <c r="N693" s="187">
        <f>SUM(I693:M694)</f>
        <v>47.48</v>
      </c>
      <c r="O693" s="31"/>
      <c r="P693" s="31"/>
      <c r="Q693" s="31"/>
    </row>
    <row r="694" spans="1:17" s="3" customFormat="1" ht="12">
      <c r="A694" s="219"/>
      <c r="B694" s="188" t="s">
        <v>709</v>
      </c>
      <c r="C694" s="37"/>
      <c r="D694" s="38"/>
      <c r="E694" s="38"/>
      <c r="F694" s="39"/>
      <c r="G694" s="39"/>
      <c r="H694" s="86" t="s">
        <v>989</v>
      </c>
      <c r="I694" s="189"/>
      <c r="J694" s="39"/>
      <c r="K694" s="85">
        <v>14.38</v>
      </c>
      <c r="L694" s="39"/>
      <c r="M694" s="190"/>
      <c r="N694" s="190"/>
      <c r="O694" s="31"/>
      <c r="P694" s="31"/>
      <c r="Q694" s="31"/>
    </row>
    <row r="695" spans="1:17" s="3" customFormat="1" ht="12">
      <c r="A695" s="18"/>
      <c r="B695" s="191" t="s">
        <v>766</v>
      </c>
      <c r="C695" s="42">
        <v>858</v>
      </c>
      <c r="D695" s="43">
        <f t="shared" si="166"/>
        <v>47.19</v>
      </c>
      <c r="E695" s="43">
        <v>7</v>
      </c>
      <c r="F695" s="35">
        <f t="shared" si="168"/>
        <v>54.19</v>
      </c>
      <c r="G695" s="35"/>
      <c r="H695" s="44"/>
      <c r="I695" s="196">
        <f t="shared" si="169"/>
        <v>54.19</v>
      </c>
      <c r="J695" s="35"/>
      <c r="K695" s="35"/>
      <c r="L695" s="35"/>
      <c r="M695" s="192"/>
      <c r="N695" s="228">
        <f t="shared" si="167"/>
        <v>54.19</v>
      </c>
      <c r="O695" s="31"/>
      <c r="P695" s="31"/>
      <c r="Q695" s="31"/>
    </row>
    <row r="696" spans="1:17" s="3" customFormat="1" ht="12">
      <c r="A696" s="219"/>
      <c r="B696" s="32" t="s">
        <v>654</v>
      </c>
      <c r="C696" s="76">
        <v>600</v>
      </c>
      <c r="D696" s="77">
        <f t="shared" si="166"/>
        <v>33</v>
      </c>
      <c r="E696" s="77">
        <v>7</v>
      </c>
      <c r="F696" s="78">
        <f t="shared" si="168"/>
        <v>40</v>
      </c>
      <c r="G696" s="78">
        <v>40</v>
      </c>
      <c r="H696" s="79">
        <v>42151</v>
      </c>
      <c r="I696" s="80">
        <f t="shared" si="169"/>
        <v>0</v>
      </c>
      <c r="J696" s="78"/>
      <c r="K696" s="55">
        <v>3.48</v>
      </c>
      <c r="L696" s="55">
        <v>0.32</v>
      </c>
      <c r="M696" s="105"/>
      <c r="N696" s="69">
        <f>SUM(I696:M697)</f>
        <v>0.41999999999999993</v>
      </c>
      <c r="O696" s="31"/>
      <c r="P696" s="31"/>
      <c r="Q696" s="31"/>
    </row>
    <row r="697" spans="1:17" s="3" customFormat="1" ht="12">
      <c r="A697" s="219"/>
      <c r="B697" s="46" t="s">
        <v>654</v>
      </c>
      <c r="C697" s="83"/>
      <c r="D697" s="84"/>
      <c r="E697" s="84"/>
      <c r="F697" s="85"/>
      <c r="G697" s="85"/>
      <c r="H697" s="86">
        <v>42151</v>
      </c>
      <c r="I697" s="87"/>
      <c r="J697" s="85"/>
      <c r="K697" s="40">
        <v>-3.38</v>
      </c>
      <c r="L697" s="47"/>
      <c r="M697" s="113"/>
      <c r="N697" s="68"/>
      <c r="O697" s="31"/>
      <c r="P697" s="31"/>
      <c r="Q697" s="31"/>
    </row>
    <row r="698" spans="1:17" s="3" customFormat="1" ht="12">
      <c r="A698" s="18"/>
      <c r="B698" s="82" t="s">
        <v>304</v>
      </c>
      <c r="C698" s="83">
        <v>600</v>
      </c>
      <c r="D698" s="84">
        <f t="shared" si="166"/>
        <v>33</v>
      </c>
      <c r="E698" s="84">
        <v>7</v>
      </c>
      <c r="F698" s="85">
        <f t="shared" si="168"/>
        <v>40</v>
      </c>
      <c r="G698" s="85">
        <v>40</v>
      </c>
      <c r="H698" s="86">
        <v>42135</v>
      </c>
      <c r="I698" s="87">
        <f t="shared" si="169"/>
        <v>0</v>
      </c>
      <c r="J698" s="85"/>
      <c r="K698" s="85"/>
      <c r="L698" s="85"/>
      <c r="M698" s="113"/>
      <c r="N698" s="88">
        <f t="shared" si="167"/>
        <v>0</v>
      </c>
      <c r="O698" s="31"/>
      <c r="P698" s="31"/>
      <c r="Q698" s="31"/>
    </row>
    <row r="699" spans="1:17" s="3" customFormat="1" ht="12">
      <c r="A699" s="219"/>
      <c r="B699" s="91" t="s">
        <v>567</v>
      </c>
      <c r="C699" s="92">
        <v>600</v>
      </c>
      <c r="D699" s="93">
        <f t="shared" si="166"/>
        <v>33</v>
      </c>
      <c r="E699" s="93">
        <v>7</v>
      </c>
      <c r="F699" s="94">
        <f t="shared" si="168"/>
        <v>40</v>
      </c>
      <c r="G699" s="94">
        <v>40</v>
      </c>
      <c r="H699" s="95">
        <v>42144</v>
      </c>
      <c r="I699" s="96">
        <f t="shared" si="169"/>
        <v>0</v>
      </c>
      <c r="J699" s="94"/>
      <c r="K699" s="94"/>
      <c r="L699" s="94"/>
      <c r="M699" s="106"/>
      <c r="N699" s="90">
        <f t="shared" si="167"/>
        <v>0</v>
      </c>
      <c r="O699" s="31"/>
      <c r="P699" s="31"/>
      <c r="Q699" s="31"/>
    </row>
    <row r="700" spans="1:17" s="3" customFormat="1" ht="12">
      <c r="A700" s="18"/>
      <c r="B700" s="75" t="s">
        <v>658</v>
      </c>
      <c r="C700" s="76">
        <v>600</v>
      </c>
      <c r="D700" s="77">
        <f t="shared" si="166"/>
        <v>33</v>
      </c>
      <c r="E700" s="77">
        <v>7</v>
      </c>
      <c r="F700" s="78">
        <f t="shared" si="168"/>
        <v>40</v>
      </c>
      <c r="G700" s="78">
        <v>40</v>
      </c>
      <c r="H700" s="79">
        <v>42149</v>
      </c>
      <c r="I700" s="80">
        <f t="shared" si="169"/>
        <v>0</v>
      </c>
      <c r="J700" s="78"/>
      <c r="K700" s="78"/>
      <c r="L700" s="78"/>
      <c r="M700" s="105"/>
      <c r="N700" s="81">
        <f t="shared" si="167"/>
        <v>0</v>
      </c>
      <c r="O700" s="31"/>
      <c r="P700" s="31"/>
      <c r="Q700" s="31"/>
    </row>
    <row r="701" spans="1:17" s="3" customFormat="1" ht="12">
      <c r="A701" s="219"/>
      <c r="B701" s="75" t="s">
        <v>640</v>
      </c>
      <c r="C701" s="76">
        <v>645</v>
      </c>
      <c r="D701" s="77">
        <f t="shared" si="166"/>
        <v>35.475</v>
      </c>
      <c r="E701" s="77">
        <v>7</v>
      </c>
      <c r="F701" s="78">
        <f t="shared" si="168"/>
        <v>42.475</v>
      </c>
      <c r="G701" s="78">
        <v>26.16</v>
      </c>
      <c r="H701" s="79">
        <v>42091</v>
      </c>
      <c r="I701" s="80">
        <f t="shared" si="169"/>
        <v>16.315</v>
      </c>
      <c r="J701" s="78"/>
      <c r="K701" s="78">
        <v>-16.32</v>
      </c>
      <c r="L701" s="78"/>
      <c r="M701" s="105"/>
      <c r="N701" s="105">
        <v>0</v>
      </c>
      <c r="O701" s="31"/>
      <c r="P701" s="31"/>
      <c r="Q701" s="31"/>
    </row>
    <row r="702" spans="1:17" s="3" customFormat="1" ht="12">
      <c r="A702" s="219"/>
      <c r="B702" s="82" t="s">
        <v>640</v>
      </c>
      <c r="C702" s="83"/>
      <c r="D702" s="84"/>
      <c r="E702" s="84"/>
      <c r="F702" s="85"/>
      <c r="G702" s="85"/>
      <c r="H702" s="86" t="s">
        <v>66</v>
      </c>
      <c r="I702" s="87">
        <v>-16.32</v>
      </c>
      <c r="J702" s="85"/>
      <c r="K702" s="85">
        <v>16.32</v>
      </c>
      <c r="L702" s="85"/>
      <c r="M702" s="113"/>
      <c r="N702" s="113"/>
      <c r="O702" s="31"/>
      <c r="P702" s="31"/>
      <c r="Q702" s="31"/>
    </row>
    <row r="703" spans="1:17" s="3" customFormat="1" ht="12">
      <c r="A703" s="18"/>
      <c r="B703" s="41" t="s">
        <v>600</v>
      </c>
      <c r="C703" s="42">
        <v>600</v>
      </c>
      <c r="D703" s="38">
        <f t="shared" si="166"/>
        <v>33</v>
      </c>
      <c r="E703" s="38">
        <v>7</v>
      </c>
      <c r="F703" s="35">
        <f aca="true" t="shared" si="170" ref="F703:F708">SUM(D703:E703)</f>
        <v>40</v>
      </c>
      <c r="G703" s="35"/>
      <c r="H703" s="44"/>
      <c r="I703" s="196">
        <f aca="true" t="shared" si="171" ref="I703:I709">SUM(F703-G703)</f>
        <v>40</v>
      </c>
      <c r="J703" s="35"/>
      <c r="K703" s="35"/>
      <c r="L703" s="45">
        <v>0.25</v>
      </c>
      <c r="M703" s="192"/>
      <c r="N703" s="230">
        <f t="shared" si="167"/>
        <v>40.25</v>
      </c>
      <c r="O703" s="31"/>
      <c r="P703" s="31"/>
      <c r="Q703" s="31"/>
    </row>
    <row r="704" spans="1:17" s="3" customFormat="1" ht="12">
      <c r="A704" s="219"/>
      <c r="B704" s="57" t="s">
        <v>851</v>
      </c>
      <c r="C704" s="27">
        <v>600</v>
      </c>
      <c r="D704" s="52">
        <f t="shared" si="166"/>
        <v>33</v>
      </c>
      <c r="E704" s="52">
        <v>7</v>
      </c>
      <c r="F704" s="29">
        <f t="shared" si="170"/>
        <v>40</v>
      </c>
      <c r="G704" s="29"/>
      <c r="H704" s="30"/>
      <c r="I704" s="186">
        <f t="shared" si="171"/>
        <v>40</v>
      </c>
      <c r="J704" s="29"/>
      <c r="K704" s="58">
        <v>-4.03</v>
      </c>
      <c r="L704" s="29"/>
      <c r="M704" s="187"/>
      <c r="N704" s="231">
        <f t="shared" si="167"/>
        <v>35.97</v>
      </c>
      <c r="O704" s="31"/>
      <c r="P704" s="31"/>
      <c r="Q704" s="31"/>
    </row>
    <row r="705" spans="1:17" s="3" customFormat="1" ht="12">
      <c r="A705" s="18"/>
      <c r="B705" s="65" t="s">
        <v>502</v>
      </c>
      <c r="C705" s="51">
        <v>600</v>
      </c>
      <c r="D705" s="52">
        <f t="shared" si="166"/>
        <v>33</v>
      </c>
      <c r="E705" s="52">
        <v>7</v>
      </c>
      <c r="F705" s="50">
        <f>SUM(D705:E705)</f>
        <v>40</v>
      </c>
      <c r="G705" s="50"/>
      <c r="H705" s="53"/>
      <c r="I705" s="193">
        <f>SUM(F705-G705)</f>
        <v>40</v>
      </c>
      <c r="J705" s="50"/>
      <c r="K705" s="49">
        <v>-37.65</v>
      </c>
      <c r="L705" s="50"/>
      <c r="M705" s="194"/>
      <c r="N705" s="231">
        <f t="shared" si="167"/>
        <v>2.3500000000000014</v>
      </c>
      <c r="O705" s="31"/>
      <c r="P705" s="31"/>
      <c r="Q705" s="31"/>
    </row>
    <row r="706" spans="1:17" s="3" customFormat="1" ht="12">
      <c r="A706" s="219"/>
      <c r="B706" s="41" t="s">
        <v>783</v>
      </c>
      <c r="C706" s="42">
        <v>600</v>
      </c>
      <c r="D706" s="52">
        <f t="shared" si="166"/>
        <v>33</v>
      </c>
      <c r="E706" s="52">
        <v>7</v>
      </c>
      <c r="F706" s="35">
        <f t="shared" si="170"/>
        <v>40</v>
      </c>
      <c r="G706" s="35"/>
      <c r="H706" s="44"/>
      <c r="I706" s="196">
        <f t="shared" si="171"/>
        <v>40</v>
      </c>
      <c r="J706" s="35"/>
      <c r="K706" s="35"/>
      <c r="L706" s="45">
        <v>0.87</v>
      </c>
      <c r="M706" s="192"/>
      <c r="N706" s="231">
        <f t="shared" si="167"/>
        <v>40.87</v>
      </c>
      <c r="O706" s="31"/>
      <c r="P706" s="31"/>
      <c r="Q706" s="31"/>
    </row>
    <row r="707" spans="1:17" s="3" customFormat="1" ht="12">
      <c r="A707" s="18"/>
      <c r="B707" s="198" t="s">
        <v>873</v>
      </c>
      <c r="C707" s="51">
        <v>792</v>
      </c>
      <c r="D707" s="52">
        <f t="shared" si="166"/>
        <v>43.56</v>
      </c>
      <c r="E707" s="52">
        <v>7</v>
      </c>
      <c r="F707" s="50">
        <f t="shared" si="170"/>
        <v>50.56</v>
      </c>
      <c r="G707" s="50"/>
      <c r="H707" s="53"/>
      <c r="I707" s="193">
        <f t="shared" si="171"/>
        <v>50.56</v>
      </c>
      <c r="J707" s="50"/>
      <c r="K707" s="50"/>
      <c r="L707" s="50"/>
      <c r="M707" s="194"/>
      <c r="N707" s="231">
        <f t="shared" si="167"/>
        <v>50.56</v>
      </c>
      <c r="O707" s="31"/>
      <c r="P707" s="31"/>
      <c r="Q707" s="31"/>
    </row>
    <row r="708" spans="1:17" s="3" customFormat="1" ht="12">
      <c r="A708" s="219"/>
      <c r="B708" s="198" t="s">
        <v>869</v>
      </c>
      <c r="C708" s="51">
        <v>1053</v>
      </c>
      <c r="D708" s="52">
        <f t="shared" si="166"/>
        <v>57.915</v>
      </c>
      <c r="E708" s="52">
        <v>7</v>
      </c>
      <c r="F708" s="50">
        <f t="shared" si="170"/>
        <v>64.91499999999999</v>
      </c>
      <c r="G708" s="50"/>
      <c r="H708" s="53"/>
      <c r="I708" s="193">
        <f t="shared" si="171"/>
        <v>64.91499999999999</v>
      </c>
      <c r="J708" s="50"/>
      <c r="K708" s="50"/>
      <c r="L708" s="50"/>
      <c r="M708" s="194"/>
      <c r="N708" s="231">
        <f t="shared" si="167"/>
        <v>64.91499999999999</v>
      </c>
      <c r="O708" s="31"/>
      <c r="P708" s="31"/>
      <c r="Q708" s="31"/>
    </row>
    <row r="709" spans="1:17" s="3" customFormat="1" ht="12">
      <c r="A709" s="18"/>
      <c r="B709" s="191" t="s">
        <v>874</v>
      </c>
      <c r="C709" s="42">
        <v>1103</v>
      </c>
      <c r="D709" s="28">
        <f>(SUM(C709:C710))*0.055</f>
        <v>87.065</v>
      </c>
      <c r="E709" s="43">
        <v>7</v>
      </c>
      <c r="F709" s="35">
        <f>SUM(D709:E710)-33</f>
        <v>61.065</v>
      </c>
      <c r="G709" s="35"/>
      <c r="H709" s="63"/>
      <c r="I709" s="35">
        <f t="shared" si="171"/>
        <v>61.065</v>
      </c>
      <c r="J709" s="35"/>
      <c r="K709" s="101">
        <v>55.35</v>
      </c>
      <c r="L709" s="35"/>
      <c r="M709" s="35"/>
      <c r="N709" s="229">
        <f>SUM(I709:M710)</f>
        <v>61.06499999999999</v>
      </c>
      <c r="O709" s="31"/>
      <c r="P709" s="31"/>
      <c r="Q709" s="31"/>
    </row>
    <row r="710" spans="1:17" s="3" customFormat="1" ht="12">
      <c r="A710" s="18"/>
      <c r="B710" s="191" t="s">
        <v>874</v>
      </c>
      <c r="C710" s="42">
        <v>480</v>
      </c>
      <c r="D710" s="43"/>
      <c r="E710" s="43"/>
      <c r="F710" s="35"/>
      <c r="G710" s="35"/>
      <c r="H710" s="111">
        <v>42046</v>
      </c>
      <c r="I710" s="35"/>
      <c r="J710" s="35"/>
      <c r="K710" s="101">
        <v>-55.35</v>
      </c>
      <c r="L710" s="35"/>
      <c r="M710" s="35"/>
      <c r="N710" s="228"/>
      <c r="O710" s="31"/>
      <c r="P710" s="31"/>
      <c r="Q710" s="31"/>
    </row>
    <row r="711" spans="1:17" s="3" customFormat="1" ht="12">
      <c r="A711" s="219"/>
      <c r="B711" s="54" t="s">
        <v>31</v>
      </c>
      <c r="C711" s="51">
        <v>750</v>
      </c>
      <c r="D711" s="52">
        <f>SUM(C711*0.055)</f>
        <v>41.25</v>
      </c>
      <c r="E711" s="52">
        <v>7</v>
      </c>
      <c r="F711" s="50">
        <f>SUM(D711:E711)</f>
        <v>48.25</v>
      </c>
      <c r="G711" s="50"/>
      <c r="H711" s="53"/>
      <c r="I711" s="193">
        <f>SUM(F711-G711)</f>
        <v>48.25</v>
      </c>
      <c r="J711" s="50"/>
      <c r="K711" s="50"/>
      <c r="L711" s="33">
        <v>1.63</v>
      </c>
      <c r="M711" s="194"/>
      <c r="N711" s="231">
        <f>SUM(I711:M711)</f>
        <v>49.88</v>
      </c>
      <c r="O711" s="31"/>
      <c r="P711" s="31"/>
      <c r="Q711" s="31"/>
    </row>
    <row r="712" spans="1:17" s="3" customFormat="1" ht="12">
      <c r="A712" s="18"/>
      <c r="B712" s="102" t="s">
        <v>268</v>
      </c>
      <c r="C712" s="103">
        <v>750</v>
      </c>
      <c r="D712" s="77">
        <f>(SUM(C712:C713))*0.055</f>
        <v>83.875</v>
      </c>
      <c r="E712" s="97">
        <v>7</v>
      </c>
      <c r="F712" s="101">
        <f>SUM(D712:E713)</f>
        <v>90.875</v>
      </c>
      <c r="G712" s="101">
        <v>90.88</v>
      </c>
      <c r="H712" s="111">
        <v>42129</v>
      </c>
      <c r="I712" s="101">
        <v>0</v>
      </c>
      <c r="J712" s="101"/>
      <c r="K712" s="101"/>
      <c r="L712" s="101"/>
      <c r="M712" s="101"/>
      <c r="N712" s="81">
        <v>0</v>
      </c>
      <c r="O712" s="31"/>
      <c r="P712" s="31"/>
      <c r="Q712" s="31"/>
    </row>
    <row r="713" spans="1:17" s="3" customFormat="1" ht="12">
      <c r="A713" s="18"/>
      <c r="B713" s="82" t="s">
        <v>267</v>
      </c>
      <c r="C713" s="83">
        <v>775</v>
      </c>
      <c r="D713" s="84"/>
      <c r="E713" s="84"/>
      <c r="F713" s="85"/>
      <c r="G713" s="85"/>
      <c r="H713" s="98"/>
      <c r="I713" s="85"/>
      <c r="J713" s="85"/>
      <c r="K713" s="85"/>
      <c r="L713" s="85"/>
      <c r="M713" s="85"/>
      <c r="N713" s="88"/>
      <c r="O713" s="31"/>
      <c r="P713" s="31"/>
      <c r="Q713" s="31"/>
    </row>
    <row r="714" spans="1:17" s="3" customFormat="1" ht="12">
      <c r="A714" s="219"/>
      <c r="B714" s="75" t="s">
        <v>279</v>
      </c>
      <c r="C714" s="239">
        <v>623</v>
      </c>
      <c r="D714" s="77">
        <f aca="true" t="shared" si="172" ref="D714:D721">SUM(C714*0.055)</f>
        <v>34.265</v>
      </c>
      <c r="E714" s="77">
        <v>7</v>
      </c>
      <c r="F714" s="78">
        <f aca="true" t="shared" si="173" ref="F714:F721">SUM(D714:E714)</f>
        <v>41.265</v>
      </c>
      <c r="G714" s="78">
        <v>41.27</v>
      </c>
      <c r="H714" s="89">
        <v>42109</v>
      </c>
      <c r="I714" s="80">
        <v>0</v>
      </c>
      <c r="J714" s="78"/>
      <c r="K714" s="78"/>
      <c r="L714" s="78"/>
      <c r="M714" s="105"/>
      <c r="N714" s="81">
        <f aca="true" t="shared" si="174" ref="N714:N721">SUM(I714:M714)</f>
        <v>0</v>
      </c>
      <c r="O714" s="31"/>
      <c r="P714" s="31"/>
      <c r="Q714" s="31"/>
    </row>
    <row r="715" spans="1:17" s="3" customFormat="1" ht="12">
      <c r="A715" s="18"/>
      <c r="B715" s="184" t="s">
        <v>39</v>
      </c>
      <c r="C715" s="27">
        <v>612</v>
      </c>
      <c r="D715" s="28">
        <f t="shared" si="172"/>
        <v>33.660000000000004</v>
      </c>
      <c r="E715" s="28">
        <v>7</v>
      </c>
      <c r="F715" s="29">
        <f t="shared" si="173"/>
        <v>40.660000000000004</v>
      </c>
      <c r="G715" s="29"/>
      <c r="H715" s="30"/>
      <c r="I715" s="186">
        <f aca="true" t="shared" si="175" ref="I715:I722">SUM(F715-G715)</f>
        <v>40.660000000000004</v>
      </c>
      <c r="J715" s="29"/>
      <c r="K715" s="78">
        <v>37.08</v>
      </c>
      <c r="L715" s="78">
        <v>2.06</v>
      </c>
      <c r="M715" s="187"/>
      <c r="N715" s="187">
        <f>SUM(I715:M716)</f>
        <v>40.66000000000001</v>
      </c>
      <c r="O715" s="31"/>
      <c r="P715" s="31"/>
      <c r="Q715" s="31"/>
    </row>
    <row r="716" spans="1:17" s="3" customFormat="1" ht="12">
      <c r="A716" s="18"/>
      <c r="B716" s="188" t="s">
        <v>39</v>
      </c>
      <c r="C716" s="37"/>
      <c r="D716" s="38"/>
      <c r="E716" s="38"/>
      <c r="F716" s="39"/>
      <c r="G716" s="39"/>
      <c r="H716" s="86">
        <v>42115</v>
      </c>
      <c r="I716" s="189"/>
      <c r="J716" s="39"/>
      <c r="K716" s="85">
        <v>-37.08</v>
      </c>
      <c r="L716" s="85">
        <v>-2.06</v>
      </c>
      <c r="M716" s="190"/>
      <c r="N716" s="190"/>
      <c r="O716" s="31"/>
      <c r="P716" s="31"/>
      <c r="Q716" s="31"/>
    </row>
    <row r="717" spans="1:17" s="3" customFormat="1" ht="12">
      <c r="A717" s="219"/>
      <c r="B717" s="188" t="s">
        <v>832</v>
      </c>
      <c r="C717" s="37">
        <v>614</v>
      </c>
      <c r="D717" s="38">
        <f t="shared" si="172"/>
        <v>33.77</v>
      </c>
      <c r="E717" s="38">
        <v>7</v>
      </c>
      <c r="F717" s="39">
        <f t="shared" si="173"/>
        <v>40.77</v>
      </c>
      <c r="G717" s="39"/>
      <c r="H717" s="200"/>
      <c r="I717" s="189">
        <f t="shared" si="175"/>
        <v>40.77</v>
      </c>
      <c r="J717" s="39"/>
      <c r="K717" s="39"/>
      <c r="L717" s="39"/>
      <c r="M717" s="190"/>
      <c r="N717" s="230">
        <f t="shared" si="174"/>
        <v>40.77</v>
      </c>
      <c r="O717" s="31"/>
      <c r="P717" s="31"/>
      <c r="Q717" s="31"/>
    </row>
    <row r="718" spans="1:17" s="3" customFormat="1" ht="12">
      <c r="A718" s="18"/>
      <c r="B718" s="75" t="s">
        <v>329</v>
      </c>
      <c r="C718" s="76">
        <v>608</v>
      </c>
      <c r="D718" s="77">
        <f t="shared" si="172"/>
        <v>33.44</v>
      </c>
      <c r="E718" s="77">
        <v>7</v>
      </c>
      <c r="F718" s="78">
        <f t="shared" si="173"/>
        <v>40.44</v>
      </c>
      <c r="G718" s="78">
        <v>40.44</v>
      </c>
      <c r="H718" s="79">
        <v>42130</v>
      </c>
      <c r="I718" s="80">
        <f t="shared" si="175"/>
        <v>0</v>
      </c>
      <c r="J718" s="78"/>
      <c r="K718" s="78"/>
      <c r="L718" s="78"/>
      <c r="M718" s="105"/>
      <c r="N718" s="81">
        <f t="shared" si="174"/>
        <v>0</v>
      </c>
      <c r="O718" s="31"/>
      <c r="P718" s="31"/>
      <c r="Q718" s="31"/>
    </row>
    <row r="719" spans="1:17" s="3" customFormat="1" ht="12">
      <c r="A719" s="219"/>
      <c r="B719" s="57" t="s">
        <v>418</v>
      </c>
      <c r="C719" s="76">
        <v>867</v>
      </c>
      <c r="D719" s="77">
        <f t="shared" si="172"/>
        <v>47.685</v>
      </c>
      <c r="E719" s="77">
        <v>7</v>
      </c>
      <c r="F719" s="78">
        <f t="shared" si="173"/>
        <v>54.685</v>
      </c>
      <c r="G719" s="78">
        <v>54.7</v>
      </c>
      <c r="H719" s="89">
        <v>42150</v>
      </c>
      <c r="I719" s="67">
        <f>SUM(F719-G719)+0.01</f>
        <v>-0.005000000000000568</v>
      </c>
      <c r="J719" s="78"/>
      <c r="K719" s="78"/>
      <c r="L719" s="78">
        <v>0.03</v>
      </c>
      <c r="M719" s="105"/>
      <c r="N719" s="114">
        <f>SUM(I719:M720)</f>
        <v>-0.0050000000000005665</v>
      </c>
      <c r="O719" s="31"/>
      <c r="P719" s="31"/>
      <c r="Q719" s="31"/>
    </row>
    <row r="720" spans="1:17" s="3" customFormat="1" ht="12">
      <c r="A720" s="219"/>
      <c r="B720" s="60" t="s">
        <v>418</v>
      </c>
      <c r="C720" s="83"/>
      <c r="D720" s="84"/>
      <c r="E720" s="84"/>
      <c r="F720" s="85"/>
      <c r="G720" s="85"/>
      <c r="H720" s="98">
        <v>42150</v>
      </c>
      <c r="I720" s="62"/>
      <c r="J720" s="85"/>
      <c r="K720" s="85"/>
      <c r="L720" s="85">
        <v>-0.03</v>
      </c>
      <c r="M720" s="113"/>
      <c r="N720" s="116"/>
      <c r="O720" s="31"/>
      <c r="P720" s="31"/>
      <c r="Q720" s="31"/>
    </row>
    <row r="721" spans="1:17" s="3" customFormat="1" ht="12">
      <c r="A721" s="18"/>
      <c r="B721" s="60" t="s">
        <v>52</v>
      </c>
      <c r="C721" s="83">
        <v>773</v>
      </c>
      <c r="D721" s="84">
        <f t="shared" si="172"/>
        <v>42.515</v>
      </c>
      <c r="E721" s="84">
        <v>7</v>
      </c>
      <c r="F721" s="85">
        <f t="shared" si="173"/>
        <v>49.515</v>
      </c>
      <c r="G721" s="85">
        <v>49.52</v>
      </c>
      <c r="H721" s="86">
        <v>42096</v>
      </c>
      <c r="I721" s="87">
        <v>0</v>
      </c>
      <c r="J721" s="85"/>
      <c r="K721" s="40">
        <v>-1.33</v>
      </c>
      <c r="L721" s="85"/>
      <c r="M721" s="113"/>
      <c r="N721" s="61">
        <f t="shared" si="174"/>
        <v>-1.33</v>
      </c>
      <c r="O721" s="31"/>
      <c r="P721" s="31"/>
      <c r="Q721" s="31"/>
    </row>
    <row r="722" spans="1:17" s="3" customFormat="1" ht="12">
      <c r="A722" s="219"/>
      <c r="B722" s="41" t="s">
        <v>415</v>
      </c>
      <c r="C722" s="103">
        <v>740</v>
      </c>
      <c r="D722" s="97">
        <f>(SUM(C722:C723))*0.055</f>
        <v>51.7</v>
      </c>
      <c r="E722" s="97">
        <v>7</v>
      </c>
      <c r="F722" s="101">
        <f>SUM(D722:E723)</f>
        <v>58.7</v>
      </c>
      <c r="G722" s="101">
        <v>53</v>
      </c>
      <c r="H722" s="111">
        <v>42072</v>
      </c>
      <c r="I722" s="45">
        <f t="shared" si="175"/>
        <v>5.700000000000003</v>
      </c>
      <c r="J722" s="101"/>
      <c r="K722" s="101">
        <v>-0.01</v>
      </c>
      <c r="L722" s="101"/>
      <c r="M722" s="101"/>
      <c r="N722" s="126">
        <f>SUM(I722:M723)</f>
        <v>5.690000000000003</v>
      </c>
      <c r="O722" s="31"/>
      <c r="P722" s="31"/>
      <c r="Q722" s="31"/>
    </row>
    <row r="723" spans="1:17" s="3" customFormat="1" ht="12">
      <c r="A723" s="219"/>
      <c r="B723" s="46" t="s">
        <v>415</v>
      </c>
      <c r="C723" s="83">
        <v>200</v>
      </c>
      <c r="D723" s="84"/>
      <c r="E723" s="84"/>
      <c r="F723" s="85"/>
      <c r="G723" s="85"/>
      <c r="H723" s="86" t="s">
        <v>66</v>
      </c>
      <c r="I723" s="62">
        <v>-0.01</v>
      </c>
      <c r="J723" s="234"/>
      <c r="K723" s="85">
        <v>0.01</v>
      </c>
      <c r="L723" s="85"/>
      <c r="M723" s="85"/>
      <c r="N723" s="128"/>
      <c r="O723" s="31"/>
      <c r="P723" s="31"/>
      <c r="Q723" s="31"/>
    </row>
    <row r="724" spans="1:17" s="3" customFormat="1" ht="12">
      <c r="A724" s="18"/>
      <c r="B724" s="184" t="s">
        <v>649</v>
      </c>
      <c r="C724" s="27">
        <v>600</v>
      </c>
      <c r="D724" s="52">
        <f>SUM(C724*0.055)</f>
        <v>33</v>
      </c>
      <c r="E724" s="52">
        <v>7</v>
      </c>
      <c r="F724" s="29">
        <f>SUM(D724:E724)</f>
        <v>40</v>
      </c>
      <c r="G724" s="29"/>
      <c r="H724" s="30"/>
      <c r="I724" s="186">
        <f>SUM(F724-G724)</f>
        <v>40</v>
      </c>
      <c r="J724" s="29"/>
      <c r="K724" s="29"/>
      <c r="L724" s="29"/>
      <c r="M724" s="187"/>
      <c r="N724" s="231">
        <f>SUM(I724:M724)</f>
        <v>40</v>
      </c>
      <c r="O724" s="31"/>
      <c r="P724" s="31"/>
      <c r="Q724" s="31"/>
    </row>
    <row r="725" spans="1:17" s="3" customFormat="1" ht="12">
      <c r="A725" s="219"/>
      <c r="B725" s="32" t="s">
        <v>720</v>
      </c>
      <c r="C725" s="27">
        <v>600</v>
      </c>
      <c r="D725" s="28">
        <f>(SUM(C725:C726))*0.055</f>
        <v>49.5</v>
      </c>
      <c r="E725" s="28">
        <v>7</v>
      </c>
      <c r="F725" s="29">
        <f>SUM(D725:E726)-33</f>
        <v>23.5</v>
      </c>
      <c r="G725" s="29"/>
      <c r="H725" s="34"/>
      <c r="I725" s="29">
        <f>SUM(F725-G725)</f>
        <v>23.5</v>
      </c>
      <c r="J725" s="29"/>
      <c r="K725" s="55">
        <v>41.93</v>
      </c>
      <c r="L725" s="55">
        <v>2.27</v>
      </c>
      <c r="M725" s="29"/>
      <c r="N725" s="229">
        <f>SUM(F725+J725+K725+L725+M725-G725-G726+J726+K726+L726+M726)</f>
        <v>67.7</v>
      </c>
      <c r="O725" s="31"/>
      <c r="P725" s="31"/>
      <c r="Q725" s="31"/>
    </row>
    <row r="726" spans="1:17" s="3" customFormat="1" ht="12">
      <c r="A726" s="219"/>
      <c r="B726" s="46" t="s">
        <v>682</v>
      </c>
      <c r="C726" s="37">
        <v>300</v>
      </c>
      <c r="D726" s="38"/>
      <c r="E726" s="38"/>
      <c r="F726" s="39"/>
      <c r="G726" s="39"/>
      <c r="H726" s="200"/>
      <c r="I726" s="39"/>
      <c r="J726" s="39"/>
      <c r="K726" s="47"/>
      <c r="L726" s="47"/>
      <c r="M726" s="39"/>
      <c r="N726" s="228"/>
      <c r="O726" s="31"/>
      <c r="P726" s="31"/>
      <c r="Q726" s="31"/>
    </row>
    <row r="727" spans="1:17" s="3" customFormat="1" ht="12">
      <c r="A727" s="18"/>
      <c r="B727" s="57" t="s">
        <v>126</v>
      </c>
      <c r="C727" s="27">
        <v>630</v>
      </c>
      <c r="D727" s="28">
        <f>(SUM(C727:C728))*0.055</f>
        <v>67.65</v>
      </c>
      <c r="E727" s="28">
        <v>7</v>
      </c>
      <c r="F727" s="29">
        <f>SUM(D727:E728)</f>
        <v>74.65</v>
      </c>
      <c r="G727" s="29"/>
      <c r="H727" s="34"/>
      <c r="I727" s="29">
        <f>SUM(F727-G727)</f>
        <v>74.65</v>
      </c>
      <c r="J727" s="29"/>
      <c r="K727" s="58">
        <v>-0.91</v>
      </c>
      <c r="L727" s="29"/>
      <c r="M727" s="29"/>
      <c r="N727" s="229">
        <f>SUM(F727+J727+K727+L727+M727-G727-G728+J728+K728+L728+M728)</f>
        <v>73.74000000000001</v>
      </c>
      <c r="O727" s="31"/>
      <c r="P727" s="31"/>
      <c r="Q727" s="31"/>
    </row>
    <row r="728" spans="1:17" s="3" customFormat="1" ht="12">
      <c r="A728" s="18"/>
      <c r="B728" s="60" t="s">
        <v>127</v>
      </c>
      <c r="C728" s="37">
        <v>600</v>
      </c>
      <c r="D728" s="38"/>
      <c r="E728" s="38"/>
      <c r="F728" s="39"/>
      <c r="G728" s="39"/>
      <c r="H728" s="200"/>
      <c r="I728" s="39"/>
      <c r="J728" s="39"/>
      <c r="K728" s="40"/>
      <c r="L728" s="39"/>
      <c r="M728" s="39"/>
      <c r="N728" s="228"/>
      <c r="O728" s="31"/>
      <c r="P728" s="31"/>
      <c r="Q728" s="31"/>
    </row>
    <row r="729" spans="1:17" s="3" customFormat="1" ht="12">
      <c r="A729" s="219"/>
      <c r="B729" s="75" t="s">
        <v>261</v>
      </c>
      <c r="C729" s="76">
        <v>700</v>
      </c>
      <c r="D729" s="77">
        <f>(SUM(C729:C731))*0.055</f>
        <v>104.5</v>
      </c>
      <c r="E729" s="77">
        <v>7</v>
      </c>
      <c r="F729" s="78">
        <f>SUM(D729:E731)</f>
        <v>111.5</v>
      </c>
      <c r="G729" s="78">
        <v>311.5</v>
      </c>
      <c r="H729" s="79">
        <v>42127</v>
      </c>
      <c r="I729" s="80">
        <f>SUM(F729-G729)</f>
        <v>-200</v>
      </c>
      <c r="J729" s="78"/>
      <c r="K729" s="78">
        <v>-6.95</v>
      </c>
      <c r="L729" s="78"/>
      <c r="M729" s="78"/>
      <c r="N729" s="81">
        <v>0</v>
      </c>
      <c r="O729" s="31"/>
      <c r="P729" s="31"/>
      <c r="Q729" s="31"/>
    </row>
    <row r="730" spans="1:17" s="3" customFormat="1" ht="12">
      <c r="A730" s="219"/>
      <c r="B730" s="102" t="s">
        <v>262</v>
      </c>
      <c r="C730" s="103">
        <v>600</v>
      </c>
      <c r="D730" s="97"/>
      <c r="E730" s="97"/>
      <c r="F730" s="101"/>
      <c r="G730" s="101">
        <v>-200</v>
      </c>
      <c r="H730" s="111">
        <v>42128</v>
      </c>
      <c r="I730" s="101">
        <v>200</v>
      </c>
      <c r="J730" s="234"/>
      <c r="K730" s="101">
        <v>6.95</v>
      </c>
      <c r="L730" s="101" t="s">
        <v>895</v>
      </c>
      <c r="M730" s="101"/>
      <c r="N730" s="119"/>
      <c r="O730" s="31"/>
      <c r="P730" s="31"/>
      <c r="Q730" s="31"/>
    </row>
    <row r="731" spans="1:17" s="3" customFormat="1" ht="12">
      <c r="A731" s="219"/>
      <c r="B731" s="82" t="s">
        <v>260</v>
      </c>
      <c r="C731" s="83">
        <v>600</v>
      </c>
      <c r="D731" s="97"/>
      <c r="E731" s="97"/>
      <c r="F731" s="101"/>
      <c r="G731" s="101"/>
      <c r="H731" s="104"/>
      <c r="I731" s="100"/>
      <c r="J731" s="101"/>
      <c r="K731" s="101"/>
      <c r="L731" s="101"/>
      <c r="M731" s="101"/>
      <c r="N731" s="88"/>
      <c r="O731" s="31"/>
      <c r="P731" s="31"/>
      <c r="Q731" s="31"/>
    </row>
    <row r="732" spans="1:17" s="3" customFormat="1" ht="12">
      <c r="A732" s="18"/>
      <c r="B732" s="91" t="s">
        <v>667</v>
      </c>
      <c r="C732" s="92">
        <v>809</v>
      </c>
      <c r="D732" s="93">
        <v>51.49</v>
      </c>
      <c r="E732" s="93"/>
      <c r="F732" s="94">
        <v>51.49</v>
      </c>
      <c r="G732" s="94">
        <v>51.49</v>
      </c>
      <c r="H732" s="99">
        <v>42155</v>
      </c>
      <c r="I732" s="96">
        <f>SUM(F732-G732)</f>
        <v>0</v>
      </c>
      <c r="J732" s="94"/>
      <c r="K732" s="94"/>
      <c r="L732" s="94"/>
      <c r="M732" s="106"/>
      <c r="N732" s="90">
        <f>SUM(I732:M732)</f>
        <v>0</v>
      </c>
      <c r="O732" s="31"/>
      <c r="P732" s="31"/>
      <c r="Q732" s="31"/>
    </row>
    <row r="733" spans="1:17" s="3" customFormat="1" ht="12">
      <c r="A733" s="219"/>
      <c r="B733" s="75" t="s">
        <v>354</v>
      </c>
      <c r="C733" s="76">
        <v>601</v>
      </c>
      <c r="D733" s="77">
        <f>(SUM(C733:C734))*0.055</f>
        <v>76.12</v>
      </c>
      <c r="E733" s="77">
        <v>7</v>
      </c>
      <c r="F733" s="78">
        <f>SUM(D733:E734)</f>
        <v>83.12</v>
      </c>
      <c r="G733" s="78">
        <v>83.12</v>
      </c>
      <c r="H733" s="89">
        <v>42091</v>
      </c>
      <c r="I733" s="78">
        <f>SUM(F733-G733)</f>
        <v>0</v>
      </c>
      <c r="J733" s="78"/>
      <c r="K733" s="235"/>
      <c r="L733" s="235"/>
      <c r="M733" s="235"/>
      <c r="N733" s="81">
        <f>SUM(F733+J733+K733+L733+M733-G733-G734+J734+K734+L734+M734)</f>
        <v>0</v>
      </c>
      <c r="O733" s="31"/>
      <c r="P733" s="31"/>
      <c r="Q733" s="31"/>
    </row>
    <row r="734" spans="1:17" s="3" customFormat="1" ht="12">
      <c r="A734" s="219"/>
      <c r="B734" s="102" t="s">
        <v>355</v>
      </c>
      <c r="C734" s="103">
        <v>783</v>
      </c>
      <c r="D734" s="97"/>
      <c r="E734" s="97"/>
      <c r="F734" s="101"/>
      <c r="G734" s="101"/>
      <c r="H734" s="111"/>
      <c r="I734" s="101"/>
      <c r="J734" s="101"/>
      <c r="K734" s="101"/>
      <c r="L734" s="101"/>
      <c r="M734" s="101"/>
      <c r="N734" s="119"/>
      <c r="O734" s="31"/>
      <c r="P734" s="31"/>
      <c r="Q734" s="31"/>
    </row>
    <row r="735" spans="1:17" s="3" customFormat="1" ht="12">
      <c r="A735" s="18"/>
      <c r="B735" s="91" t="s">
        <v>206</v>
      </c>
      <c r="C735" s="92">
        <v>852</v>
      </c>
      <c r="D735" s="93">
        <f>SUM(C735*0.055)</f>
        <v>46.86</v>
      </c>
      <c r="E735" s="93">
        <v>7</v>
      </c>
      <c r="F735" s="94">
        <f>SUM(D735:E735)</f>
        <v>53.86</v>
      </c>
      <c r="G735" s="94">
        <v>53.86</v>
      </c>
      <c r="H735" s="95">
        <v>42091</v>
      </c>
      <c r="I735" s="96">
        <f aca="true" t="shared" si="176" ref="I735:I740">SUM(F735-G735)</f>
        <v>0</v>
      </c>
      <c r="J735" s="94"/>
      <c r="K735" s="94"/>
      <c r="L735" s="94"/>
      <c r="M735" s="106"/>
      <c r="N735" s="90">
        <f>SUM(I735:M735)</f>
        <v>0</v>
      </c>
      <c r="O735" s="31"/>
      <c r="P735" s="31"/>
      <c r="Q735" s="31"/>
    </row>
    <row r="736" spans="1:17" s="3" customFormat="1" ht="12">
      <c r="A736" s="219"/>
      <c r="B736" s="91" t="s">
        <v>149</v>
      </c>
      <c r="C736" s="92">
        <v>809</v>
      </c>
      <c r="D736" s="93">
        <f>SUM(C736*0.055)</f>
        <v>44.495</v>
      </c>
      <c r="E736" s="93">
        <v>7</v>
      </c>
      <c r="F736" s="94">
        <f>SUM(D736:E736)</f>
        <v>51.495</v>
      </c>
      <c r="G736" s="94">
        <v>51.5</v>
      </c>
      <c r="H736" s="95">
        <v>42131</v>
      </c>
      <c r="I736" s="96">
        <v>0</v>
      </c>
      <c r="J736" s="94"/>
      <c r="K736" s="94"/>
      <c r="L736" s="94"/>
      <c r="M736" s="106"/>
      <c r="N736" s="90">
        <f>SUM(I736:M736)</f>
        <v>0</v>
      </c>
      <c r="O736" s="31"/>
      <c r="P736" s="31"/>
      <c r="Q736" s="31"/>
    </row>
    <row r="737" spans="1:17" s="3" customFormat="1" ht="12">
      <c r="A737" s="18"/>
      <c r="B737" s="188" t="s">
        <v>40</v>
      </c>
      <c r="C737" s="37">
        <v>813</v>
      </c>
      <c r="D737" s="52">
        <f>SUM(C737*0.055)</f>
        <v>44.715</v>
      </c>
      <c r="E737" s="52">
        <v>7</v>
      </c>
      <c r="F737" s="39">
        <f>SUM(D737:E737)</f>
        <v>51.715</v>
      </c>
      <c r="G737" s="39"/>
      <c r="H737" s="200"/>
      <c r="I737" s="189">
        <f t="shared" si="176"/>
        <v>51.715</v>
      </c>
      <c r="J737" s="39"/>
      <c r="K737" s="39"/>
      <c r="L737" s="39"/>
      <c r="M737" s="190"/>
      <c r="N737" s="231">
        <f>SUM(I737:M737)</f>
        <v>51.715</v>
      </c>
      <c r="O737" s="31"/>
      <c r="P737" s="31"/>
      <c r="Q737" s="31"/>
    </row>
    <row r="738" spans="1:17" s="3" customFormat="1" ht="12">
      <c r="A738" s="219"/>
      <c r="B738" s="184" t="s">
        <v>181</v>
      </c>
      <c r="C738" s="27">
        <v>626</v>
      </c>
      <c r="D738" s="52">
        <f>SUM(C738*0.055)</f>
        <v>34.43</v>
      </c>
      <c r="E738" s="52">
        <v>7</v>
      </c>
      <c r="F738" s="29">
        <f>SUM(D738:E738)</f>
        <v>41.43</v>
      </c>
      <c r="G738" s="29"/>
      <c r="H738" s="34"/>
      <c r="I738" s="186">
        <f t="shared" si="176"/>
        <v>41.43</v>
      </c>
      <c r="J738" s="29"/>
      <c r="K738" s="29"/>
      <c r="L738" s="29"/>
      <c r="M738" s="187"/>
      <c r="N738" s="231">
        <f>SUM(I738:M738)</f>
        <v>41.43</v>
      </c>
      <c r="O738" s="31"/>
      <c r="P738" s="31"/>
      <c r="Q738" s="31"/>
    </row>
    <row r="739" spans="1:17" s="3" customFormat="1" ht="12">
      <c r="A739" s="18"/>
      <c r="B739" s="198" t="s">
        <v>701</v>
      </c>
      <c r="C739" s="51">
        <v>600</v>
      </c>
      <c r="D739" s="52">
        <f>SUM(C739*0.055)</f>
        <v>33</v>
      </c>
      <c r="E739" s="52">
        <v>7</v>
      </c>
      <c r="F739" s="50">
        <f>SUM(D739:E739)</f>
        <v>40</v>
      </c>
      <c r="G739" s="50"/>
      <c r="H739" s="53"/>
      <c r="I739" s="193">
        <f t="shared" si="176"/>
        <v>40</v>
      </c>
      <c r="J739" s="50"/>
      <c r="K739" s="50"/>
      <c r="L739" s="50"/>
      <c r="M739" s="194"/>
      <c r="N739" s="231">
        <f>SUM(I739:M739)</f>
        <v>40</v>
      </c>
      <c r="O739" s="31"/>
      <c r="P739" s="31"/>
      <c r="Q739" s="31"/>
    </row>
    <row r="740" spans="1:17" s="3" customFormat="1" ht="12">
      <c r="A740" s="219"/>
      <c r="B740" s="41" t="s">
        <v>681</v>
      </c>
      <c r="C740" s="103">
        <v>600</v>
      </c>
      <c r="D740" s="77">
        <f>(SUM(C740:C741))*0.055</f>
        <v>49.5</v>
      </c>
      <c r="E740" s="97">
        <v>7</v>
      </c>
      <c r="F740" s="101">
        <f>SUM(D740:E741)</f>
        <v>56.5</v>
      </c>
      <c r="G740" s="101">
        <v>56.5</v>
      </c>
      <c r="H740" s="111">
        <v>42117</v>
      </c>
      <c r="I740" s="101">
        <f t="shared" si="176"/>
        <v>0</v>
      </c>
      <c r="J740" s="101"/>
      <c r="K740" s="45">
        <v>5.05</v>
      </c>
      <c r="L740" s="101"/>
      <c r="M740" s="117"/>
      <c r="N740" s="126">
        <f>SUM(F740+J740+K740+L740+M740-G740-G741+J741+K741+L741+M741)</f>
        <v>1.5499999999999972</v>
      </c>
      <c r="O740" s="31"/>
      <c r="P740" s="31"/>
      <c r="Q740" s="31"/>
    </row>
    <row r="741" spans="1:17" s="3" customFormat="1" ht="12">
      <c r="A741" s="219"/>
      <c r="B741" s="46" t="s">
        <v>682</v>
      </c>
      <c r="C741" s="83">
        <v>300</v>
      </c>
      <c r="D741" s="84"/>
      <c r="E741" s="84"/>
      <c r="F741" s="85"/>
      <c r="G741" s="85"/>
      <c r="H741" s="98">
        <v>42117</v>
      </c>
      <c r="I741" s="85"/>
      <c r="J741" s="85"/>
      <c r="K741" s="40">
        <v>-3.5</v>
      </c>
      <c r="L741" s="85"/>
      <c r="M741" s="113"/>
      <c r="N741" s="128"/>
      <c r="O741" s="31"/>
      <c r="P741" s="31"/>
      <c r="Q741" s="31"/>
    </row>
    <row r="742" spans="1:17" s="3" customFormat="1" ht="12">
      <c r="A742" s="18"/>
      <c r="B742" s="198" t="s">
        <v>455</v>
      </c>
      <c r="C742" s="51">
        <v>600</v>
      </c>
      <c r="D742" s="52">
        <f>SUM(C742*0.055)</f>
        <v>33</v>
      </c>
      <c r="E742" s="52">
        <v>7</v>
      </c>
      <c r="F742" s="50">
        <f>SUM(D742:E742)</f>
        <v>40</v>
      </c>
      <c r="G742" s="50"/>
      <c r="H742" s="53"/>
      <c r="I742" s="193">
        <f>SUM(F742-G742)</f>
        <v>40</v>
      </c>
      <c r="J742" s="50"/>
      <c r="K742" s="50"/>
      <c r="L742" s="50"/>
      <c r="M742" s="194"/>
      <c r="N742" s="231">
        <f>SUM(I742:M742)</f>
        <v>40</v>
      </c>
      <c r="O742" s="31"/>
      <c r="P742" s="31"/>
      <c r="Q742" s="31"/>
    </row>
    <row r="743" spans="1:17" s="3" customFormat="1" ht="12">
      <c r="A743" s="219"/>
      <c r="B743" s="112" t="s">
        <v>855</v>
      </c>
      <c r="C743" s="42">
        <v>1089</v>
      </c>
      <c r="D743" s="52">
        <f>SUM(C743*0.055)</f>
        <v>59.895</v>
      </c>
      <c r="E743" s="52">
        <v>7</v>
      </c>
      <c r="F743" s="35">
        <f>SUM(D743:E743)</f>
        <v>66.89500000000001</v>
      </c>
      <c r="G743" s="35"/>
      <c r="H743" s="44"/>
      <c r="I743" s="186">
        <f>SUM(F743-G743)</f>
        <v>66.89500000000001</v>
      </c>
      <c r="J743" s="29"/>
      <c r="K743" s="58">
        <v>-6.77</v>
      </c>
      <c r="L743" s="29"/>
      <c r="M743" s="187"/>
      <c r="N743" s="231">
        <f>SUM(I743:M743)</f>
        <v>60.125000000000014</v>
      </c>
      <c r="O743" s="237"/>
      <c r="P743" s="31"/>
      <c r="Q743" s="31"/>
    </row>
    <row r="744" spans="1:17" s="3" customFormat="1" ht="12">
      <c r="A744" s="18"/>
      <c r="B744" s="32" t="s">
        <v>575</v>
      </c>
      <c r="C744" s="27">
        <v>640</v>
      </c>
      <c r="D744" s="28">
        <f>(SUM(C744:C745))*0.055</f>
        <v>69.85</v>
      </c>
      <c r="E744" s="28">
        <v>7</v>
      </c>
      <c r="F744" s="29">
        <f>SUM(D744:E745)</f>
        <v>76.85</v>
      </c>
      <c r="G744" s="29"/>
      <c r="H744" s="34"/>
      <c r="I744" s="29">
        <f>SUM(F744-G744)</f>
        <v>76.85</v>
      </c>
      <c r="J744" s="29"/>
      <c r="K744" s="29"/>
      <c r="L744" s="55">
        <v>0.51</v>
      </c>
      <c r="M744" s="29"/>
      <c r="N744" s="229">
        <f>SUM(F744+J744+K744+L744+M744-G744-G745+J745+K745+L745+M745)</f>
        <v>77.36</v>
      </c>
      <c r="O744" s="31"/>
      <c r="P744" s="31"/>
      <c r="Q744" s="31"/>
    </row>
    <row r="745" spans="1:17" s="3" customFormat="1" ht="12">
      <c r="A745" s="18"/>
      <c r="B745" s="41" t="s">
        <v>576</v>
      </c>
      <c r="C745" s="42">
        <v>630</v>
      </c>
      <c r="D745" s="43"/>
      <c r="E745" s="43"/>
      <c r="F745" s="35"/>
      <c r="G745" s="35"/>
      <c r="H745" s="63"/>
      <c r="I745" s="35"/>
      <c r="J745" s="35"/>
      <c r="K745" s="35"/>
      <c r="L745" s="45"/>
      <c r="M745" s="35"/>
      <c r="N745" s="228"/>
      <c r="O745" s="31"/>
      <c r="P745" s="31"/>
      <c r="Q745" s="31"/>
    </row>
    <row r="746" spans="1:17" s="3" customFormat="1" ht="12">
      <c r="A746" s="219"/>
      <c r="B746" s="198" t="s">
        <v>414</v>
      </c>
      <c r="C746" s="51">
        <v>890</v>
      </c>
      <c r="D746" s="52">
        <f aca="true" t="shared" si="177" ref="D746:D758">SUM(C746*0.055)</f>
        <v>48.95</v>
      </c>
      <c r="E746" s="52">
        <v>7</v>
      </c>
      <c r="F746" s="50">
        <f>SUM(D746:E746)</f>
        <v>55.95</v>
      </c>
      <c r="G746" s="50"/>
      <c r="H746" s="53"/>
      <c r="I746" s="193">
        <f>SUM(F746-G746)</f>
        <v>55.95</v>
      </c>
      <c r="J746" s="50"/>
      <c r="K746" s="50"/>
      <c r="L746" s="50"/>
      <c r="M746" s="194"/>
      <c r="N746" s="231">
        <f aca="true" t="shared" si="178" ref="N746:N753">SUM(I746:M746)</f>
        <v>55.95</v>
      </c>
      <c r="O746" s="31"/>
      <c r="P746" s="31"/>
      <c r="Q746" s="31"/>
    </row>
    <row r="747" spans="1:17" s="3" customFormat="1" ht="12">
      <c r="A747" s="18"/>
      <c r="B747" s="65" t="s">
        <v>441</v>
      </c>
      <c r="C747" s="92">
        <v>850</v>
      </c>
      <c r="D747" s="93">
        <f t="shared" si="177"/>
        <v>46.75</v>
      </c>
      <c r="E747" s="93">
        <v>7</v>
      </c>
      <c r="F747" s="94">
        <f>SUM(D747:E747)</f>
        <v>53.75</v>
      </c>
      <c r="G747" s="94">
        <v>55</v>
      </c>
      <c r="H747" s="95">
        <v>42112</v>
      </c>
      <c r="I747" s="120">
        <f>SUM(F747-G747)</f>
        <v>-1.25</v>
      </c>
      <c r="J747" s="94"/>
      <c r="K747" s="49">
        <v>-2.31</v>
      </c>
      <c r="L747" s="94"/>
      <c r="M747" s="106"/>
      <c r="N747" s="66">
        <f t="shared" si="178"/>
        <v>-3.56</v>
      </c>
      <c r="O747" s="31"/>
      <c r="P747" s="31"/>
      <c r="Q747" s="31"/>
    </row>
    <row r="748" spans="1:17" s="3" customFormat="1" ht="12">
      <c r="A748" s="219"/>
      <c r="B748" s="46" t="s">
        <v>931</v>
      </c>
      <c r="C748" s="83">
        <v>905</v>
      </c>
      <c r="D748" s="93">
        <f t="shared" si="177"/>
        <v>49.775</v>
      </c>
      <c r="E748" s="93">
        <v>7</v>
      </c>
      <c r="F748" s="85">
        <f aca="true" t="shared" si="179" ref="F748:F754">SUM(D748:E748)</f>
        <v>56.775</v>
      </c>
      <c r="G748" s="85">
        <v>56.78</v>
      </c>
      <c r="H748" s="98">
        <v>42130</v>
      </c>
      <c r="I748" s="87">
        <v>0</v>
      </c>
      <c r="J748" s="85"/>
      <c r="K748" s="85"/>
      <c r="L748" s="85"/>
      <c r="M748" s="68">
        <v>89.38</v>
      </c>
      <c r="N748" s="136">
        <f t="shared" si="178"/>
        <v>89.38</v>
      </c>
      <c r="O748" s="31"/>
      <c r="P748" s="31"/>
      <c r="Q748" s="31"/>
    </row>
    <row r="749" spans="1:17" s="3" customFormat="1" ht="12">
      <c r="A749" s="18"/>
      <c r="B749" s="198" t="s">
        <v>286</v>
      </c>
      <c r="C749" s="51">
        <v>737</v>
      </c>
      <c r="D749" s="52">
        <f t="shared" si="177"/>
        <v>40.535000000000004</v>
      </c>
      <c r="E749" s="52">
        <v>7</v>
      </c>
      <c r="F749" s="50">
        <f t="shared" si="179"/>
        <v>47.535000000000004</v>
      </c>
      <c r="G749" s="50"/>
      <c r="H749" s="53"/>
      <c r="I749" s="193">
        <f aca="true" t="shared" si="180" ref="I749:I754">SUM(F749-G749)</f>
        <v>47.535000000000004</v>
      </c>
      <c r="J749" s="50"/>
      <c r="K749" s="50"/>
      <c r="L749" s="50"/>
      <c r="M749" s="194"/>
      <c r="N749" s="231">
        <f t="shared" si="178"/>
        <v>47.535000000000004</v>
      </c>
      <c r="O749" s="31"/>
      <c r="P749" s="31"/>
      <c r="Q749" s="31"/>
    </row>
    <row r="750" spans="1:17" s="3" customFormat="1" ht="12">
      <c r="A750" s="219"/>
      <c r="B750" s="91" t="s">
        <v>929</v>
      </c>
      <c r="C750" s="92">
        <v>685</v>
      </c>
      <c r="D750" s="93">
        <f t="shared" si="177"/>
        <v>37.675</v>
      </c>
      <c r="E750" s="93">
        <v>7</v>
      </c>
      <c r="F750" s="94">
        <f t="shared" si="179"/>
        <v>44.675</v>
      </c>
      <c r="G750" s="94">
        <v>44.68</v>
      </c>
      <c r="H750" s="99">
        <v>42149</v>
      </c>
      <c r="I750" s="96">
        <v>0</v>
      </c>
      <c r="J750" s="94"/>
      <c r="K750" s="94"/>
      <c r="L750" s="94"/>
      <c r="M750" s="106"/>
      <c r="N750" s="90">
        <f t="shared" si="178"/>
        <v>0</v>
      </c>
      <c r="O750" s="31"/>
      <c r="P750" s="31"/>
      <c r="Q750" s="31"/>
    </row>
    <row r="751" spans="1:17" s="3" customFormat="1" ht="12">
      <c r="A751" s="18"/>
      <c r="B751" s="198" t="s">
        <v>198</v>
      </c>
      <c r="C751" s="51">
        <v>612</v>
      </c>
      <c r="D751" s="52">
        <f t="shared" si="177"/>
        <v>33.660000000000004</v>
      </c>
      <c r="E751" s="52">
        <v>7</v>
      </c>
      <c r="F751" s="50">
        <f t="shared" si="179"/>
        <v>40.660000000000004</v>
      </c>
      <c r="G751" s="50"/>
      <c r="H751" s="56"/>
      <c r="I751" s="193">
        <f t="shared" si="180"/>
        <v>40.660000000000004</v>
      </c>
      <c r="J751" s="50"/>
      <c r="K751" s="50"/>
      <c r="L751" s="50"/>
      <c r="M751" s="194"/>
      <c r="N751" s="231">
        <f t="shared" si="178"/>
        <v>40.660000000000004</v>
      </c>
      <c r="O751" s="31"/>
      <c r="P751" s="31"/>
      <c r="Q751" s="31"/>
    </row>
    <row r="752" spans="1:17" s="3" customFormat="1" ht="12">
      <c r="A752" s="219"/>
      <c r="B752" s="54" t="s">
        <v>757</v>
      </c>
      <c r="C752" s="51">
        <v>606</v>
      </c>
      <c r="D752" s="52">
        <f t="shared" si="177"/>
        <v>33.33</v>
      </c>
      <c r="E752" s="52">
        <v>7</v>
      </c>
      <c r="F752" s="50">
        <f t="shared" si="179"/>
        <v>40.33</v>
      </c>
      <c r="G752" s="50"/>
      <c r="H752" s="53"/>
      <c r="I752" s="193">
        <f t="shared" si="180"/>
        <v>40.33</v>
      </c>
      <c r="J752" s="50"/>
      <c r="K752" s="33">
        <v>0.3</v>
      </c>
      <c r="L752" s="50"/>
      <c r="M752" s="194"/>
      <c r="N752" s="231">
        <f t="shared" si="178"/>
        <v>40.629999999999995</v>
      </c>
      <c r="O752" s="31"/>
      <c r="P752" s="31"/>
      <c r="Q752" s="31"/>
    </row>
    <row r="753" spans="1:17" s="3" customFormat="1" ht="12">
      <c r="A753" s="18"/>
      <c r="B753" s="91" t="s">
        <v>736</v>
      </c>
      <c r="C753" s="92">
        <v>557</v>
      </c>
      <c r="D753" s="93">
        <f t="shared" si="177"/>
        <v>30.635</v>
      </c>
      <c r="E753" s="93">
        <v>7</v>
      </c>
      <c r="F753" s="94">
        <f t="shared" si="179"/>
        <v>37.635000000000005</v>
      </c>
      <c r="G753" s="94">
        <v>37.64</v>
      </c>
      <c r="H753" s="99">
        <v>42137</v>
      </c>
      <c r="I753" s="96">
        <f t="shared" si="180"/>
        <v>-0.0049999999999954525</v>
      </c>
      <c r="J753" s="94"/>
      <c r="K753" s="94"/>
      <c r="L753" s="94"/>
      <c r="M753" s="106"/>
      <c r="N753" s="90">
        <f t="shared" si="178"/>
        <v>-0.0049999999999954525</v>
      </c>
      <c r="O753" s="31"/>
      <c r="P753" s="31"/>
      <c r="Q753" s="31"/>
    </row>
    <row r="754" spans="1:17" s="3" customFormat="1" ht="12">
      <c r="A754" s="219"/>
      <c r="B754" s="57" t="s">
        <v>71</v>
      </c>
      <c r="C754" s="76">
        <v>599</v>
      </c>
      <c r="D754" s="93">
        <f t="shared" si="177"/>
        <v>32.945</v>
      </c>
      <c r="E754" s="93">
        <v>7</v>
      </c>
      <c r="F754" s="78">
        <f t="shared" si="179"/>
        <v>39.945</v>
      </c>
      <c r="G754" s="78">
        <v>40</v>
      </c>
      <c r="H754" s="79">
        <v>42058</v>
      </c>
      <c r="I754" s="67">
        <f t="shared" si="180"/>
        <v>-0.054999999999999716</v>
      </c>
      <c r="J754" s="78"/>
      <c r="K754" s="58">
        <v>-0.11</v>
      </c>
      <c r="L754" s="78"/>
      <c r="M754" s="105"/>
      <c r="N754" s="114">
        <f>SUM(I754:K754)+0.01</f>
        <v>-0.1549999999999997</v>
      </c>
      <c r="O754" s="31"/>
      <c r="P754" s="31"/>
      <c r="Q754" s="31"/>
    </row>
    <row r="755" spans="1:17" s="3" customFormat="1" ht="12">
      <c r="A755" s="18"/>
      <c r="B755" s="198" t="s">
        <v>606</v>
      </c>
      <c r="C755" s="51">
        <v>612</v>
      </c>
      <c r="D755" s="52">
        <f t="shared" si="177"/>
        <v>33.660000000000004</v>
      </c>
      <c r="E755" s="52">
        <v>7</v>
      </c>
      <c r="F755" s="50">
        <f>SUM(D755:E755)</f>
        <v>40.660000000000004</v>
      </c>
      <c r="G755" s="50"/>
      <c r="H755" s="53"/>
      <c r="I755" s="193">
        <f>SUM(F755-G755)</f>
        <v>40.660000000000004</v>
      </c>
      <c r="J755" s="50"/>
      <c r="K755" s="50"/>
      <c r="L755" s="50"/>
      <c r="M755" s="194"/>
      <c r="N755" s="231">
        <f>SUM(I755:M755)</f>
        <v>40.660000000000004</v>
      </c>
      <c r="O755" s="31"/>
      <c r="P755" s="31"/>
      <c r="Q755" s="31"/>
    </row>
    <row r="756" spans="1:17" s="3" customFormat="1" ht="12">
      <c r="A756" s="219"/>
      <c r="B756" s="102" t="s">
        <v>860</v>
      </c>
      <c r="C756" s="103">
        <v>600</v>
      </c>
      <c r="D756" s="93">
        <f t="shared" si="177"/>
        <v>33</v>
      </c>
      <c r="E756" s="93">
        <v>7</v>
      </c>
      <c r="F756" s="101">
        <f>SUM(D756:E756)</f>
        <v>40</v>
      </c>
      <c r="G756" s="101">
        <v>40</v>
      </c>
      <c r="H756" s="104">
        <v>42151</v>
      </c>
      <c r="I756" s="100">
        <f>SUM(F756-G756)</f>
        <v>0</v>
      </c>
      <c r="J756" s="101"/>
      <c r="K756" s="101"/>
      <c r="L756" s="101"/>
      <c r="M756" s="117"/>
      <c r="N756" s="90">
        <f>SUM(I756:M756)</f>
        <v>0</v>
      </c>
      <c r="O756" s="31"/>
      <c r="P756" s="31"/>
      <c r="Q756" s="31"/>
    </row>
    <row r="757" spans="1:17" s="3" customFormat="1" ht="12">
      <c r="A757" s="18"/>
      <c r="B757" s="198" t="s">
        <v>809</v>
      </c>
      <c r="C757" s="51">
        <v>600</v>
      </c>
      <c r="D757" s="52">
        <f t="shared" si="177"/>
        <v>33</v>
      </c>
      <c r="E757" s="52">
        <v>7</v>
      </c>
      <c r="F757" s="50">
        <f>SUM(D757:E757)</f>
        <v>40</v>
      </c>
      <c r="G757" s="50"/>
      <c r="H757" s="53"/>
      <c r="I757" s="193">
        <f>SUM(F757-G757)</f>
        <v>40</v>
      </c>
      <c r="J757" s="50"/>
      <c r="K757" s="50"/>
      <c r="L757" s="50"/>
      <c r="M757" s="194"/>
      <c r="N757" s="231">
        <f>SUM(I757:M757)</f>
        <v>40</v>
      </c>
      <c r="O757" s="31"/>
      <c r="P757" s="31"/>
      <c r="Q757" s="31"/>
    </row>
    <row r="758" spans="1:17" s="3" customFormat="1" ht="12">
      <c r="A758" s="219"/>
      <c r="B758" s="60" t="s">
        <v>312</v>
      </c>
      <c r="C758" s="37">
        <v>600</v>
      </c>
      <c r="D758" s="52">
        <f t="shared" si="177"/>
        <v>33</v>
      </c>
      <c r="E758" s="52">
        <v>7</v>
      </c>
      <c r="F758" s="39">
        <f>SUM(D758:E758)</f>
        <v>40</v>
      </c>
      <c r="G758" s="39"/>
      <c r="H758" s="48"/>
      <c r="I758" s="189">
        <f>SUM(F758-G758)</f>
        <v>40</v>
      </c>
      <c r="J758" s="39"/>
      <c r="K758" s="40">
        <v>-0.58</v>
      </c>
      <c r="L758" s="39"/>
      <c r="M758" s="190"/>
      <c r="N758" s="231">
        <f>SUM(I758:M758)</f>
        <v>39.42</v>
      </c>
      <c r="O758" s="31"/>
      <c r="P758" s="31"/>
      <c r="Q758" s="31"/>
    </row>
    <row r="759" spans="1:17" s="3" customFormat="1" ht="12">
      <c r="A759" s="18"/>
      <c r="B759" s="57" t="s">
        <v>716</v>
      </c>
      <c r="C759" s="42">
        <v>600</v>
      </c>
      <c r="D759" s="28">
        <f>(SUM(C759:C760))*0.055</f>
        <v>66.605</v>
      </c>
      <c r="E759" s="43">
        <v>7</v>
      </c>
      <c r="F759" s="35">
        <f>SUM(D759:E760)</f>
        <v>73.605</v>
      </c>
      <c r="G759" s="35"/>
      <c r="H759" s="63"/>
      <c r="I759" s="35">
        <f>SUM(F759-G759)</f>
        <v>73.605</v>
      </c>
      <c r="J759" s="35"/>
      <c r="K759" s="36">
        <v>-0.7</v>
      </c>
      <c r="L759" s="35"/>
      <c r="M759" s="43"/>
      <c r="N759" s="229">
        <f>SUM(F759+J759+K759+L759+M759-G759-G760+J760+K760+L760+M760)</f>
        <v>72.905</v>
      </c>
      <c r="O759" s="31"/>
      <c r="P759" s="31"/>
      <c r="Q759" s="31"/>
    </row>
    <row r="760" spans="1:17" s="3" customFormat="1" ht="12">
      <c r="A760" s="18"/>
      <c r="B760" s="112" t="s">
        <v>715</v>
      </c>
      <c r="C760" s="42">
        <v>611</v>
      </c>
      <c r="D760" s="43"/>
      <c r="E760" s="43"/>
      <c r="F760" s="35"/>
      <c r="G760" s="35"/>
      <c r="H760" s="63"/>
      <c r="I760" s="35"/>
      <c r="J760" s="35"/>
      <c r="K760" s="36"/>
      <c r="L760" s="35"/>
      <c r="M760" s="35"/>
      <c r="N760" s="230"/>
      <c r="O760" s="31"/>
      <c r="P760" s="31"/>
      <c r="Q760" s="31"/>
    </row>
    <row r="761" spans="1:17" s="3" customFormat="1" ht="12">
      <c r="A761" s="219"/>
      <c r="B761" s="198" t="s">
        <v>432</v>
      </c>
      <c r="C761" s="51">
        <v>600</v>
      </c>
      <c r="D761" s="52">
        <f>SUM(C761*0.055)</f>
        <v>33</v>
      </c>
      <c r="E761" s="52">
        <v>7</v>
      </c>
      <c r="F761" s="50">
        <f>SUM(D761:E761)</f>
        <v>40</v>
      </c>
      <c r="G761" s="50"/>
      <c r="H761" s="53"/>
      <c r="I761" s="193">
        <f>SUM(F761-G761)</f>
        <v>40</v>
      </c>
      <c r="J761" s="50"/>
      <c r="K761" s="50"/>
      <c r="L761" s="50"/>
      <c r="M761" s="194"/>
      <c r="N761" s="231">
        <f>SUM(I761:M761)</f>
        <v>40</v>
      </c>
      <c r="O761" s="31"/>
      <c r="P761" s="31"/>
      <c r="Q761" s="31"/>
    </row>
    <row r="762" spans="1:17" s="3" customFormat="1" ht="12">
      <c r="A762" s="18"/>
      <c r="B762" s="46" t="s">
        <v>490</v>
      </c>
      <c r="C762" s="37">
        <v>600</v>
      </c>
      <c r="D762" s="52">
        <f>SUM(C762*0.055)</f>
        <v>33</v>
      </c>
      <c r="E762" s="52">
        <v>7</v>
      </c>
      <c r="F762" s="39">
        <f>SUM(D762:E762)</f>
        <v>40</v>
      </c>
      <c r="G762" s="39"/>
      <c r="H762" s="48"/>
      <c r="I762" s="189">
        <f>SUM(F762-G762)</f>
        <v>40</v>
      </c>
      <c r="J762" s="39"/>
      <c r="K762" s="47">
        <v>0.58</v>
      </c>
      <c r="L762" s="39"/>
      <c r="M762" s="190"/>
      <c r="N762" s="231">
        <f>SUM(I762:M762)</f>
        <v>40.58</v>
      </c>
      <c r="O762" s="31"/>
      <c r="P762" s="31"/>
      <c r="Q762" s="31"/>
    </row>
    <row r="763" spans="1:17" s="3" customFormat="1" ht="12">
      <c r="A763" s="219"/>
      <c r="B763" s="191" t="s">
        <v>75</v>
      </c>
      <c r="C763" s="42">
        <v>602</v>
      </c>
      <c r="D763" s="28">
        <f>(SUM(C763:C764))*0.055</f>
        <v>66.385</v>
      </c>
      <c r="E763" s="43">
        <v>7</v>
      </c>
      <c r="F763" s="35">
        <f>SUM(D763:E764)</f>
        <v>73.385</v>
      </c>
      <c r="G763" s="35"/>
      <c r="H763" s="63"/>
      <c r="I763" s="35">
        <f>SUM(F763-G763)</f>
        <v>73.385</v>
      </c>
      <c r="J763" s="35"/>
      <c r="K763" s="35"/>
      <c r="L763" s="35"/>
      <c r="M763" s="35"/>
      <c r="N763" s="229">
        <f>SUM(F763+J763+K763+L763+M763-G763-G764+J764+K764+L764+M764)</f>
        <v>73.385</v>
      </c>
      <c r="O763" s="31"/>
      <c r="P763" s="31"/>
      <c r="Q763" s="31"/>
    </row>
    <row r="764" spans="1:17" s="3" customFormat="1" ht="12">
      <c r="A764" s="219"/>
      <c r="B764" s="191" t="s">
        <v>76</v>
      </c>
      <c r="C764" s="42">
        <v>605</v>
      </c>
      <c r="D764" s="43"/>
      <c r="E764" s="43"/>
      <c r="F764" s="35"/>
      <c r="G764" s="35"/>
      <c r="H764" s="243"/>
      <c r="I764" s="35"/>
      <c r="J764" s="35"/>
      <c r="K764" s="35"/>
      <c r="L764" s="35"/>
      <c r="M764" s="35"/>
      <c r="N764" s="228"/>
      <c r="O764" s="31"/>
      <c r="P764" s="31"/>
      <c r="Q764" s="31"/>
    </row>
    <row r="765" spans="1:17" s="3" customFormat="1" ht="12">
      <c r="A765" s="18"/>
      <c r="B765" s="75" t="s">
        <v>670</v>
      </c>
      <c r="C765" s="76">
        <v>607</v>
      </c>
      <c r="D765" s="77">
        <f>SUM(C765*0.055)</f>
        <v>33.385</v>
      </c>
      <c r="E765" s="77">
        <v>7</v>
      </c>
      <c r="F765" s="78">
        <f>SUM(D765:E765)</f>
        <v>40.385</v>
      </c>
      <c r="G765" s="78">
        <v>40.39</v>
      </c>
      <c r="H765" s="79">
        <v>42145</v>
      </c>
      <c r="I765" s="80">
        <v>0</v>
      </c>
      <c r="J765" s="78"/>
      <c r="K765" s="78">
        <v>6.95</v>
      </c>
      <c r="L765" s="78"/>
      <c r="M765" s="105"/>
      <c r="N765" s="105">
        <f>SUM(I765:M766)</f>
        <v>0</v>
      </c>
      <c r="O765" s="31"/>
      <c r="P765" s="31"/>
      <c r="Q765" s="31"/>
    </row>
    <row r="766" spans="1:17" s="3" customFormat="1" ht="12">
      <c r="A766" s="18"/>
      <c r="B766" s="82" t="s">
        <v>670</v>
      </c>
      <c r="C766" s="83"/>
      <c r="D766" s="84"/>
      <c r="E766" s="84"/>
      <c r="F766" s="85"/>
      <c r="G766" s="85"/>
      <c r="H766" s="86">
        <v>42145</v>
      </c>
      <c r="I766" s="87"/>
      <c r="J766" s="85"/>
      <c r="K766" s="85">
        <v>-6.95</v>
      </c>
      <c r="L766" s="85"/>
      <c r="M766" s="113"/>
      <c r="N766" s="113"/>
      <c r="O766" s="31"/>
      <c r="P766" s="31"/>
      <c r="Q766" s="31"/>
    </row>
    <row r="767" spans="1:17" s="3" customFormat="1" ht="12">
      <c r="A767" s="219"/>
      <c r="B767" s="102" t="s">
        <v>519</v>
      </c>
      <c r="C767" s="103">
        <v>609</v>
      </c>
      <c r="D767" s="97">
        <f>(SUM(C767:C768))*0.055</f>
        <v>59.895</v>
      </c>
      <c r="E767" s="97">
        <v>7</v>
      </c>
      <c r="F767" s="101">
        <f>SUM(D767:E768)-33</f>
        <v>33.89500000000001</v>
      </c>
      <c r="G767" s="101">
        <v>33.9</v>
      </c>
      <c r="H767" s="111">
        <v>42123</v>
      </c>
      <c r="I767" s="101">
        <v>0</v>
      </c>
      <c r="J767" s="101"/>
      <c r="K767" s="101"/>
      <c r="L767" s="101"/>
      <c r="M767" s="101"/>
      <c r="N767" s="119">
        <v>0</v>
      </c>
      <c r="O767" s="31"/>
      <c r="P767" s="31"/>
      <c r="Q767" s="31"/>
    </row>
    <row r="768" spans="1:17" s="3" customFormat="1" ht="12">
      <c r="A768" s="219"/>
      <c r="B768" s="82" t="s">
        <v>519</v>
      </c>
      <c r="C768" s="83">
        <v>480</v>
      </c>
      <c r="D768" s="84"/>
      <c r="E768" s="84"/>
      <c r="F768" s="85"/>
      <c r="G768" s="85"/>
      <c r="H768" s="98"/>
      <c r="I768" s="85"/>
      <c r="J768" s="85"/>
      <c r="K768" s="85"/>
      <c r="L768" s="85"/>
      <c r="M768" s="85"/>
      <c r="N768" s="88"/>
      <c r="O768" s="31"/>
      <c r="P768" s="31"/>
      <c r="Q768" s="31"/>
    </row>
    <row r="769" spans="1:17" s="3" customFormat="1" ht="12">
      <c r="A769" s="18"/>
      <c r="B769" s="75" t="s">
        <v>113</v>
      </c>
      <c r="C769" s="76">
        <v>626</v>
      </c>
      <c r="D769" s="77">
        <f>(SUM(C769:C770))*0.055</f>
        <v>74.855</v>
      </c>
      <c r="E769" s="77">
        <v>7</v>
      </c>
      <c r="F769" s="78">
        <f>SUM(D769:E770)</f>
        <v>81.855</v>
      </c>
      <c r="G769" s="78">
        <v>81.86</v>
      </c>
      <c r="H769" s="89">
        <v>42121</v>
      </c>
      <c r="I769" s="101">
        <v>0</v>
      </c>
      <c r="J769" s="101"/>
      <c r="K769" s="101"/>
      <c r="L769" s="101"/>
      <c r="M769" s="101"/>
      <c r="N769" s="81">
        <v>0</v>
      </c>
      <c r="O769" s="31"/>
      <c r="P769" s="31"/>
      <c r="Q769" s="31"/>
    </row>
    <row r="770" spans="1:17" s="3" customFormat="1" ht="12">
      <c r="A770" s="18"/>
      <c r="B770" s="102" t="s">
        <v>112</v>
      </c>
      <c r="C770" s="103">
        <v>735</v>
      </c>
      <c r="D770" s="97"/>
      <c r="E770" s="97"/>
      <c r="F770" s="101"/>
      <c r="G770" s="101"/>
      <c r="H770" s="240"/>
      <c r="I770" s="101"/>
      <c r="J770" s="101"/>
      <c r="K770" s="101"/>
      <c r="L770" s="101"/>
      <c r="M770" s="101"/>
      <c r="N770" s="119"/>
      <c r="O770" s="31"/>
      <c r="P770" s="31"/>
      <c r="Q770" s="31"/>
    </row>
    <row r="771" spans="1:17" s="3" customFormat="1" ht="12">
      <c r="A771" s="219"/>
      <c r="B771" s="198" t="s">
        <v>852</v>
      </c>
      <c r="C771" s="51">
        <v>600</v>
      </c>
      <c r="D771" s="52">
        <f aca="true" t="shared" si="181" ref="D771:D791">SUM(C771*0.055)</f>
        <v>33</v>
      </c>
      <c r="E771" s="52">
        <v>7</v>
      </c>
      <c r="F771" s="50">
        <f aca="true" t="shared" si="182" ref="F771:F781">SUM(D771:E771)</f>
        <v>40</v>
      </c>
      <c r="G771" s="50"/>
      <c r="H771" s="53"/>
      <c r="I771" s="193">
        <f>SUM(F771-G771)</f>
        <v>40</v>
      </c>
      <c r="J771" s="50"/>
      <c r="K771" s="50"/>
      <c r="L771" s="50"/>
      <c r="M771" s="194"/>
      <c r="N771" s="231">
        <f aca="true" t="shared" si="183" ref="N771:N784">SUM(I771:M771)</f>
        <v>40</v>
      </c>
      <c r="O771" s="31"/>
      <c r="P771" s="31"/>
      <c r="Q771" s="31"/>
    </row>
    <row r="772" spans="1:17" s="3" customFormat="1" ht="12">
      <c r="A772" s="18"/>
      <c r="B772" s="102" t="s">
        <v>846</v>
      </c>
      <c r="C772" s="103">
        <v>613</v>
      </c>
      <c r="D772" s="77">
        <f t="shared" si="181"/>
        <v>33.715</v>
      </c>
      <c r="E772" s="77">
        <v>7</v>
      </c>
      <c r="F772" s="101">
        <f t="shared" si="182"/>
        <v>40.715</v>
      </c>
      <c r="G772" s="101">
        <v>40.72</v>
      </c>
      <c r="H772" s="104">
        <v>42110</v>
      </c>
      <c r="I772" s="100">
        <v>0</v>
      </c>
      <c r="J772" s="101"/>
      <c r="K772" s="101"/>
      <c r="L772" s="101"/>
      <c r="M772" s="117"/>
      <c r="N772" s="81">
        <f t="shared" si="183"/>
        <v>0</v>
      </c>
      <c r="O772" s="31"/>
      <c r="P772" s="31"/>
      <c r="Q772" s="31"/>
    </row>
    <row r="773" spans="1:17" s="3" customFormat="1" ht="12">
      <c r="A773" s="219"/>
      <c r="B773" s="57" t="s">
        <v>176</v>
      </c>
      <c r="C773" s="76">
        <v>593</v>
      </c>
      <c r="D773" s="77">
        <f t="shared" si="181"/>
        <v>32.615</v>
      </c>
      <c r="E773" s="77">
        <v>7</v>
      </c>
      <c r="F773" s="78">
        <f t="shared" si="182"/>
        <v>39.615</v>
      </c>
      <c r="G773" s="78">
        <v>40</v>
      </c>
      <c r="H773" s="79">
        <v>42069</v>
      </c>
      <c r="I773" s="67">
        <f>SUM(F773-G773)</f>
        <v>-0.384999999999998</v>
      </c>
      <c r="J773" s="78"/>
      <c r="K773" s="78">
        <v>108.45</v>
      </c>
      <c r="L773" s="78">
        <v>5.85</v>
      </c>
      <c r="M773" s="105"/>
      <c r="N773" s="114">
        <v>-0.38</v>
      </c>
      <c r="O773" s="31"/>
      <c r="P773" s="31"/>
      <c r="Q773" s="31"/>
    </row>
    <row r="774" spans="1:17" s="3" customFormat="1" ht="12">
      <c r="A774" s="219"/>
      <c r="B774" s="112" t="s">
        <v>176</v>
      </c>
      <c r="C774" s="103"/>
      <c r="D774" s="97"/>
      <c r="E774" s="97"/>
      <c r="F774" s="101"/>
      <c r="G774" s="101"/>
      <c r="H774" s="104">
        <v>42069</v>
      </c>
      <c r="I774" s="118"/>
      <c r="J774" s="101"/>
      <c r="K774" s="101">
        <v>-108.45</v>
      </c>
      <c r="L774" s="101">
        <v>-5.85</v>
      </c>
      <c r="M774" s="117"/>
      <c r="N774" s="115"/>
      <c r="O774" s="31"/>
      <c r="P774" s="31"/>
      <c r="Q774" s="31"/>
    </row>
    <row r="775" spans="1:17" s="3" customFormat="1" ht="12">
      <c r="A775" s="18"/>
      <c r="B775" s="75" t="s">
        <v>425</v>
      </c>
      <c r="C775" s="76">
        <v>606</v>
      </c>
      <c r="D775" s="77">
        <f t="shared" si="181"/>
        <v>33.33</v>
      </c>
      <c r="E775" s="77">
        <v>7</v>
      </c>
      <c r="F775" s="78">
        <f t="shared" si="182"/>
        <v>40.33</v>
      </c>
      <c r="G775" s="78">
        <v>40.2</v>
      </c>
      <c r="H775" s="79">
        <v>42080</v>
      </c>
      <c r="I775" s="80">
        <f>SUM(F775-G775)</f>
        <v>0.12999999999999545</v>
      </c>
      <c r="J775" s="78"/>
      <c r="K775" s="78">
        <v>-0.13</v>
      </c>
      <c r="L775" s="78"/>
      <c r="M775" s="105"/>
      <c r="N775" s="105">
        <v>0</v>
      </c>
      <c r="O775" s="31"/>
      <c r="P775" s="31"/>
      <c r="Q775" s="31"/>
    </row>
    <row r="776" spans="1:17" s="3" customFormat="1" ht="12">
      <c r="A776" s="18"/>
      <c r="B776" s="82" t="s">
        <v>425</v>
      </c>
      <c r="C776" s="83"/>
      <c r="D776" s="84"/>
      <c r="E776" s="84"/>
      <c r="F776" s="85"/>
      <c r="G776" s="85"/>
      <c r="H776" s="86" t="s">
        <v>66</v>
      </c>
      <c r="I776" s="87">
        <v>-0.13</v>
      </c>
      <c r="J776" s="85"/>
      <c r="K776" s="85">
        <v>0.13</v>
      </c>
      <c r="L776" s="85"/>
      <c r="M776" s="113"/>
      <c r="N776" s="113"/>
      <c r="O776" s="31"/>
      <c r="P776" s="31"/>
      <c r="Q776" s="31"/>
    </row>
    <row r="777" spans="1:17" s="3" customFormat="1" ht="12">
      <c r="A777" s="219"/>
      <c r="B777" s="112" t="s">
        <v>560</v>
      </c>
      <c r="C777" s="42">
        <v>606</v>
      </c>
      <c r="D777" s="38">
        <f t="shared" si="181"/>
        <v>33.33</v>
      </c>
      <c r="E777" s="38">
        <v>7</v>
      </c>
      <c r="F777" s="35">
        <f t="shared" si="182"/>
        <v>40.33</v>
      </c>
      <c r="G777" s="35"/>
      <c r="H777" s="44"/>
      <c r="I777" s="196">
        <f>SUM(F777-G777)</f>
        <v>40.33</v>
      </c>
      <c r="J777" s="35"/>
      <c r="K777" s="36">
        <v>-2.25</v>
      </c>
      <c r="L777" s="35"/>
      <c r="M777" s="192"/>
      <c r="N777" s="230">
        <f t="shared" si="183"/>
        <v>38.08</v>
      </c>
      <c r="O777" s="31"/>
      <c r="P777" s="31"/>
      <c r="Q777" s="31"/>
    </row>
    <row r="778" spans="1:17" s="3" customFormat="1" ht="12">
      <c r="A778" s="18"/>
      <c r="B778" s="184" t="s">
        <v>899</v>
      </c>
      <c r="C778" s="27">
        <v>610</v>
      </c>
      <c r="D778" s="52">
        <f t="shared" si="181"/>
        <v>33.55</v>
      </c>
      <c r="E778" s="52">
        <v>7</v>
      </c>
      <c r="F778" s="29">
        <f t="shared" si="182"/>
        <v>40.55</v>
      </c>
      <c r="G778" s="29"/>
      <c r="H778" s="34"/>
      <c r="I778" s="29">
        <f aca="true" t="shared" si="184" ref="I778:I787">SUM(F778-G778)</f>
        <v>40.55</v>
      </c>
      <c r="J778" s="29"/>
      <c r="K778" s="29"/>
      <c r="L778" s="29"/>
      <c r="M778" s="187"/>
      <c r="N778" s="231">
        <f t="shared" si="183"/>
        <v>40.55</v>
      </c>
      <c r="O778" s="31"/>
      <c r="P778" s="31"/>
      <c r="Q778" s="31"/>
    </row>
    <row r="779" spans="1:17" s="3" customFormat="1" ht="12">
      <c r="A779" s="219"/>
      <c r="B779" s="54" t="s">
        <v>36</v>
      </c>
      <c r="C779" s="51">
        <v>600</v>
      </c>
      <c r="D779" s="52">
        <f t="shared" si="181"/>
        <v>33</v>
      </c>
      <c r="E779" s="52">
        <v>7</v>
      </c>
      <c r="F779" s="50">
        <f>SUM(D779:E779)-33</f>
        <v>7</v>
      </c>
      <c r="G779" s="50"/>
      <c r="H779" s="53"/>
      <c r="I779" s="193">
        <f t="shared" si="184"/>
        <v>7</v>
      </c>
      <c r="J779" s="50"/>
      <c r="K779" s="33">
        <v>6.95</v>
      </c>
      <c r="L779" s="33">
        <v>0.38</v>
      </c>
      <c r="M779" s="194"/>
      <c r="N779" s="231">
        <f t="shared" si="183"/>
        <v>14.33</v>
      </c>
      <c r="O779" s="31"/>
      <c r="P779" s="31"/>
      <c r="Q779" s="31"/>
    </row>
    <row r="780" spans="1:17" s="3" customFormat="1" ht="12">
      <c r="A780" s="18"/>
      <c r="B780" s="102" t="s">
        <v>196</v>
      </c>
      <c r="C780" s="103">
        <v>600</v>
      </c>
      <c r="D780" s="93">
        <f t="shared" si="181"/>
        <v>33</v>
      </c>
      <c r="E780" s="93">
        <v>7</v>
      </c>
      <c r="F780" s="101">
        <f t="shared" si="182"/>
        <v>40</v>
      </c>
      <c r="G780" s="101">
        <v>40</v>
      </c>
      <c r="H780" s="111">
        <v>42139</v>
      </c>
      <c r="I780" s="100">
        <f t="shared" si="184"/>
        <v>0</v>
      </c>
      <c r="J780" s="101"/>
      <c r="K780" s="101"/>
      <c r="L780" s="101"/>
      <c r="M780" s="117"/>
      <c r="N780" s="90">
        <f t="shared" si="183"/>
        <v>0</v>
      </c>
      <c r="O780" s="31"/>
      <c r="P780" s="31"/>
      <c r="Q780" s="31"/>
    </row>
    <row r="781" spans="1:17" s="3" customFormat="1" ht="12">
      <c r="A781" s="219"/>
      <c r="B781" s="91" t="s">
        <v>371</v>
      </c>
      <c r="C781" s="92">
        <v>600</v>
      </c>
      <c r="D781" s="93">
        <f t="shared" si="181"/>
        <v>33</v>
      </c>
      <c r="E781" s="93">
        <v>7</v>
      </c>
      <c r="F781" s="94">
        <f t="shared" si="182"/>
        <v>40</v>
      </c>
      <c r="G781" s="94">
        <v>40</v>
      </c>
      <c r="H781" s="95">
        <v>42104</v>
      </c>
      <c r="I781" s="96">
        <f t="shared" si="184"/>
        <v>0</v>
      </c>
      <c r="J781" s="94"/>
      <c r="K781" s="94"/>
      <c r="L781" s="94"/>
      <c r="M781" s="106"/>
      <c r="N781" s="90">
        <f t="shared" si="183"/>
        <v>0</v>
      </c>
      <c r="O781" s="31"/>
      <c r="P781" s="31"/>
      <c r="Q781" s="31"/>
    </row>
    <row r="782" spans="1:17" s="3" customFormat="1" ht="12">
      <c r="A782" s="18"/>
      <c r="B782" s="191" t="s">
        <v>798</v>
      </c>
      <c r="C782" s="42">
        <v>603</v>
      </c>
      <c r="D782" s="52">
        <f t="shared" si="181"/>
        <v>33.165</v>
      </c>
      <c r="E782" s="52">
        <v>7</v>
      </c>
      <c r="F782" s="35">
        <f>SUM(D782:E782)-33</f>
        <v>7.164999999999999</v>
      </c>
      <c r="G782" s="35"/>
      <c r="H782" s="63"/>
      <c r="I782" s="196">
        <f t="shared" si="184"/>
        <v>7.164999999999999</v>
      </c>
      <c r="J782" s="35"/>
      <c r="K782" s="35"/>
      <c r="L782" s="35"/>
      <c r="M782" s="192"/>
      <c r="N782" s="231">
        <f t="shared" si="183"/>
        <v>7.164999999999999</v>
      </c>
      <c r="O782" s="31"/>
      <c r="P782" s="31"/>
      <c r="Q782" s="31"/>
    </row>
    <row r="783" spans="1:17" s="3" customFormat="1" ht="12">
      <c r="A783" s="219"/>
      <c r="B783" s="54" t="s">
        <v>539</v>
      </c>
      <c r="C783" s="51">
        <v>747</v>
      </c>
      <c r="D783" s="52">
        <f t="shared" si="181"/>
        <v>41.085</v>
      </c>
      <c r="E783" s="52">
        <v>7</v>
      </c>
      <c r="F783" s="50">
        <f aca="true" t="shared" si="185" ref="F783:F791">SUM(D783:E783)</f>
        <v>48.085</v>
      </c>
      <c r="G783" s="50"/>
      <c r="H783" s="53"/>
      <c r="I783" s="193">
        <f t="shared" si="184"/>
        <v>48.085</v>
      </c>
      <c r="J783" s="50"/>
      <c r="K783" s="33">
        <v>43.73</v>
      </c>
      <c r="L783" s="33">
        <v>2.36</v>
      </c>
      <c r="M783" s="194"/>
      <c r="N783" s="231">
        <f t="shared" si="183"/>
        <v>94.175</v>
      </c>
      <c r="O783" s="31"/>
      <c r="P783" s="31"/>
      <c r="Q783" s="31"/>
    </row>
    <row r="784" spans="1:17" s="3" customFormat="1" ht="12">
      <c r="A784" s="18"/>
      <c r="B784" s="102" t="s">
        <v>21</v>
      </c>
      <c r="C784" s="103">
        <v>600</v>
      </c>
      <c r="D784" s="77">
        <f t="shared" si="181"/>
        <v>33</v>
      </c>
      <c r="E784" s="77">
        <v>7</v>
      </c>
      <c r="F784" s="101">
        <f t="shared" si="185"/>
        <v>40</v>
      </c>
      <c r="G784" s="101">
        <v>40</v>
      </c>
      <c r="H784" s="111">
        <v>42091</v>
      </c>
      <c r="I784" s="100">
        <f t="shared" si="184"/>
        <v>0</v>
      </c>
      <c r="J784" s="101"/>
      <c r="K784" s="101"/>
      <c r="L784" s="101"/>
      <c r="M784" s="117"/>
      <c r="N784" s="81">
        <f t="shared" si="183"/>
        <v>0</v>
      </c>
      <c r="O784" s="31"/>
      <c r="P784" s="31"/>
      <c r="Q784" s="31"/>
    </row>
    <row r="785" spans="1:17" s="3" customFormat="1" ht="12">
      <c r="A785" s="219"/>
      <c r="B785" s="184" t="s">
        <v>470</v>
      </c>
      <c r="C785" s="27">
        <v>598</v>
      </c>
      <c r="D785" s="28">
        <f t="shared" si="181"/>
        <v>32.89</v>
      </c>
      <c r="E785" s="28">
        <v>7</v>
      </c>
      <c r="F785" s="29">
        <f t="shared" si="185"/>
        <v>39.89</v>
      </c>
      <c r="G785" s="29"/>
      <c r="H785" s="30"/>
      <c r="I785" s="186">
        <f t="shared" si="184"/>
        <v>39.89</v>
      </c>
      <c r="J785" s="29"/>
      <c r="K785" s="78">
        <v>36.39</v>
      </c>
      <c r="L785" s="78">
        <v>1.97</v>
      </c>
      <c r="M785" s="187"/>
      <c r="N785" s="187">
        <f>SUM(I785:M786)</f>
        <v>39.89</v>
      </c>
      <c r="O785" s="31"/>
      <c r="P785" s="31"/>
      <c r="Q785" s="31"/>
    </row>
    <row r="786" spans="1:17" s="3" customFormat="1" ht="12">
      <c r="A786" s="219"/>
      <c r="B786" s="188" t="s">
        <v>470</v>
      </c>
      <c r="C786" s="37"/>
      <c r="D786" s="38"/>
      <c r="E786" s="38"/>
      <c r="F786" s="39"/>
      <c r="G786" s="39"/>
      <c r="H786" s="86">
        <v>42065</v>
      </c>
      <c r="I786" s="189"/>
      <c r="J786" s="39"/>
      <c r="K786" s="85">
        <v>-36.39</v>
      </c>
      <c r="L786" s="85">
        <v>-1.97</v>
      </c>
      <c r="M786" s="190"/>
      <c r="N786" s="190"/>
      <c r="O786" s="31"/>
      <c r="P786" s="31"/>
      <c r="Q786" s="31"/>
    </row>
    <row r="787" spans="1:17" s="3" customFormat="1" ht="12">
      <c r="A787" s="18"/>
      <c r="B787" s="112" t="s">
        <v>326</v>
      </c>
      <c r="C787" s="103">
        <v>598</v>
      </c>
      <c r="D787" s="97">
        <f t="shared" si="181"/>
        <v>32.89</v>
      </c>
      <c r="E787" s="97">
        <v>7</v>
      </c>
      <c r="F787" s="101">
        <f t="shared" si="185"/>
        <v>39.89</v>
      </c>
      <c r="G787" s="101">
        <v>39.9</v>
      </c>
      <c r="H787" s="104">
        <v>42107</v>
      </c>
      <c r="I787" s="118">
        <f t="shared" si="184"/>
        <v>-0.00999999999999801</v>
      </c>
      <c r="J787" s="101"/>
      <c r="K787" s="101"/>
      <c r="L787" s="101">
        <v>0.1</v>
      </c>
      <c r="M787" s="101"/>
      <c r="N787" s="59">
        <f>SUM(I787:M788)</f>
        <v>-0.00999999999999801</v>
      </c>
      <c r="O787" s="31"/>
      <c r="P787" s="31"/>
      <c r="Q787" s="31"/>
    </row>
    <row r="788" spans="1:17" s="3" customFormat="1" ht="12">
      <c r="A788" s="18"/>
      <c r="B788" s="112" t="s">
        <v>326</v>
      </c>
      <c r="C788" s="103"/>
      <c r="D788" s="97"/>
      <c r="E788" s="97"/>
      <c r="F788" s="101"/>
      <c r="G788" s="101"/>
      <c r="H788" s="104">
        <v>42107</v>
      </c>
      <c r="I788" s="118"/>
      <c r="J788" s="101"/>
      <c r="K788" s="101"/>
      <c r="L788" s="101">
        <v>-0.1</v>
      </c>
      <c r="M788" s="101"/>
      <c r="N788" s="61"/>
      <c r="O788" s="31"/>
      <c r="P788" s="31"/>
      <c r="Q788" s="31"/>
    </row>
    <row r="789" spans="1:17" s="3" customFormat="1" ht="12">
      <c r="A789" s="219"/>
      <c r="B789" s="184" t="s">
        <v>835</v>
      </c>
      <c r="C789" s="27">
        <v>609</v>
      </c>
      <c r="D789" s="28">
        <f t="shared" si="181"/>
        <v>33.495</v>
      </c>
      <c r="E789" s="28">
        <v>7</v>
      </c>
      <c r="F789" s="29">
        <f t="shared" si="185"/>
        <v>40.495</v>
      </c>
      <c r="G789" s="29"/>
      <c r="H789" s="30"/>
      <c r="I789" s="186">
        <f>SUM(F789-G789)</f>
        <v>40.495</v>
      </c>
      <c r="J789" s="29"/>
      <c r="K789" s="78">
        <v>36.94</v>
      </c>
      <c r="L789" s="78">
        <v>1.99</v>
      </c>
      <c r="M789" s="187"/>
      <c r="N789" s="192">
        <f>SUM(I789:M790)</f>
        <v>40.495</v>
      </c>
      <c r="O789" s="31"/>
      <c r="P789" s="31"/>
      <c r="Q789" s="31"/>
    </row>
    <row r="790" spans="1:17" s="3" customFormat="1" ht="12">
      <c r="A790" s="219"/>
      <c r="B790" s="188" t="s">
        <v>835</v>
      </c>
      <c r="C790" s="37"/>
      <c r="D790" s="38"/>
      <c r="E790" s="38"/>
      <c r="F790" s="39"/>
      <c r="G790" s="39"/>
      <c r="H790" s="86">
        <v>42060</v>
      </c>
      <c r="I790" s="189"/>
      <c r="J790" s="39"/>
      <c r="K790" s="85">
        <v>-36.94</v>
      </c>
      <c r="L790" s="85">
        <v>-1.99</v>
      </c>
      <c r="M790" s="190"/>
      <c r="N790" s="190"/>
      <c r="O790" s="31"/>
      <c r="P790" s="31"/>
      <c r="Q790" s="31"/>
    </row>
    <row r="791" spans="1:17" s="3" customFormat="1" ht="12">
      <c r="A791" s="18"/>
      <c r="B791" s="188" t="s">
        <v>834</v>
      </c>
      <c r="C791" s="37">
        <v>619</v>
      </c>
      <c r="D791" s="38">
        <f t="shared" si="181"/>
        <v>34.045</v>
      </c>
      <c r="E791" s="38">
        <v>7</v>
      </c>
      <c r="F791" s="39">
        <f t="shared" si="185"/>
        <v>41.045</v>
      </c>
      <c r="G791" s="39"/>
      <c r="H791" s="200"/>
      <c r="I791" s="189">
        <f>SUM(F791-G791)</f>
        <v>41.045</v>
      </c>
      <c r="J791" s="39"/>
      <c r="K791" s="39"/>
      <c r="L791" s="39"/>
      <c r="M791" s="190"/>
      <c r="N791" s="231">
        <f>SUM(I791:M791)</f>
        <v>41.045</v>
      </c>
      <c r="O791" s="31"/>
      <c r="P791" s="31"/>
      <c r="Q791" s="31"/>
    </row>
    <row r="792" spans="1:17" s="3" customFormat="1" ht="12">
      <c r="A792" s="219"/>
      <c r="B792" s="75" t="s">
        <v>730</v>
      </c>
      <c r="C792" s="76">
        <v>604</v>
      </c>
      <c r="D792" s="77">
        <f>(SUM(C792:C793))*0.055</f>
        <v>66.22</v>
      </c>
      <c r="E792" s="77">
        <v>7</v>
      </c>
      <c r="F792" s="78">
        <f>SUM(D792:E793)</f>
        <v>73.22</v>
      </c>
      <c r="G792" s="78">
        <v>73.22</v>
      </c>
      <c r="H792" s="89">
        <v>42084</v>
      </c>
      <c r="I792" s="78">
        <f>SUM(F792-G792)</f>
        <v>0</v>
      </c>
      <c r="J792" s="78"/>
      <c r="K792" s="78"/>
      <c r="L792" s="78"/>
      <c r="M792" s="78"/>
      <c r="N792" s="81">
        <f>SUM(F792+J792+K792+L792+M792-G792-G793+J793+K793+L793+M793)</f>
        <v>0</v>
      </c>
      <c r="O792" s="31"/>
      <c r="P792" s="31"/>
      <c r="Q792" s="31"/>
    </row>
    <row r="793" spans="1:17" s="3" customFormat="1" ht="12">
      <c r="A793" s="219"/>
      <c r="B793" s="82" t="s">
        <v>729</v>
      </c>
      <c r="C793" s="83">
        <v>600</v>
      </c>
      <c r="D793" s="84"/>
      <c r="E793" s="84"/>
      <c r="F793" s="85"/>
      <c r="G793" s="85"/>
      <c r="H793" s="98"/>
      <c r="I793" s="85"/>
      <c r="J793" s="85"/>
      <c r="K793" s="85"/>
      <c r="L793" s="85"/>
      <c r="M793" s="85"/>
      <c r="N793" s="88"/>
      <c r="O793" s="31"/>
      <c r="P793" s="31"/>
      <c r="Q793" s="31"/>
    </row>
    <row r="794" spans="1:17" s="3" customFormat="1" ht="12">
      <c r="A794" s="18"/>
      <c r="B794" s="198" t="s">
        <v>254</v>
      </c>
      <c r="C794" s="51">
        <v>600</v>
      </c>
      <c r="D794" s="52">
        <f aca="true" t="shared" si="186" ref="D794:D815">SUM(C794*0.055)</f>
        <v>33</v>
      </c>
      <c r="E794" s="52">
        <v>7</v>
      </c>
      <c r="F794" s="50">
        <f aca="true" t="shared" si="187" ref="F794:F814">SUM(D794:E794)</f>
        <v>40</v>
      </c>
      <c r="G794" s="50"/>
      <c r="H794" s="53"/>
      <c r="I794" s="193">
        <f aca="true" t="shared" si="188" ref="I794:I820">SUM(F794-G794)</f>
        <v>40</v>
      </c>
      <c r="J794" s="50"/>
      <c r="K794" s="50"/>
      <c r="L794" s="50"/>
      <c r="M794" s="194"/>
      <c r="N794" s="231">
        <f aca="true" t="shared" si="189" ref="N794:N815">SUM(I794:M794)</f>
        <v>40</v>
      </c>
      <c r="O794" s="31"/>
      <c r="P794" s="31"/>
      <c r="Q794" s="31"/>
    </row>
    <row r="795" spans="1:17" s="3" customFormat="1" ht="12">
      <c r="A795" s="219"/>
      <c r="B795" s="91" t="s">
        <v>197</v>
      </c>
      <c r="C795" s="92">
        <v>600</v>
      </c>
      <c r="D795" s="93">
        <f t="shared" si="186"/>
        <v>33</v>
      </c>
      <c r="E795" s="93">
        <v>7</v>
      </c>
      <c r="F795" s="94">
        <f t="shared" si="187"/>
        <v>40</v>
      </c>
      <c r="G795" s="94">
        <v>40</v>
      </c>
      <c r="H795" s="99">
        <v>42139</v>
      </c>
      <c r="I795" s="96">
        <f t="shared" si="188"/>
        <v>0</v>
      </c>
      <c r="J795" s="94"/>
      <c r="K795" s="94"/>
      <c r="L795" s="94"/>
      <c r="M795" s="106"/>
      <c r="N795" s="90">
        <f t="shared" si="189"/>
        <v>0</v>
      </c>
      <c r="O795" s="31"/>
      <c r="P795" s="31"/>
      <c r="Q795" s="31"/>
    </row>
    <row r="796" spans="1:17" s="3" customFormat="1" ht="12">
      <c r="A796" s="18"/>
      <c r="B796" s="41" t="s">
        <v>220</v>
      </c>
      <c r="C796" s="42">
        <v>606</v>
      </c>
      <c r="D796" s="52">
        <f t="shared" si="186"/>
        <v>33.33</v>
      </c>
      <c r="E796" s="52">
        <v>7</v>
      </c>
      <c r="F796" s="35">
        <f t="shared" si="187"/>
        <v>40.33</v>
      </c>
      <c r="G796" s="35"/>
      <c r="H796" s="44"/>
      <c r="I796" s="196">
        <f t="shared" si="188"/>
        <v>40.33</v>
      </c>
      <c r="J796" s="35"/>
      <c r="K796" s="35"/>
      <c r="L796" s="45">
        <v>0.15</v>
      </c>
      <c r="M796" s="192"/>
      <c r="N796" s="231">
        <f t="shared" si="189"/>
        <v>40.48</v>
      </c>
      <c r="O796" s="31"/>
      <c r="P796" s="31"/>
      <c r="Q796" s="31"/>
    </row>
    <row r="797" spans="1:17" s="3" customFormat="1" ht="12">
      <c r="A797" s="219"/>
      <c r="B797" s="65" t="s">
        <v>177</v>
      </c>
      <c r="C797" s="92">
        <v>730</v>
      </c>
      <c r="D797" s="93">
        <f t="shared" si="186"/>
        <v>40.15</v>
      </c>
      <c r="E797" s="93">
        <v>7</v>
      </c>
      <c r="F797" s="94">
        <f t="shared" si="187"/>
        <v>47.15</v>
      </c>
      <c r="G797" s="94">
        <v>47.53</v>
      </c>
      <c r="H797" s="95">
        <v>42138</v>
      </c>
      <c r="I797" s="120">
        <f t="shared" si="188"/>
        <v>-0.38000000000000256</v>
      </c>
      <c r="J797" s="94"/>
      <c r="K797" s="49">
        <v>-0.43</v>
      </c>
      <c r="L797" s="94"/>
      <c r="M797" s="106"/>
      <c r="N797" s="66">
        <f t="shared" si="189"/>
        <v>-0.8100000000000025</v>
      </c>
      <c r="O797" s="31"/>
      <c r="P797" s="31"/>
      <c r="Q797" s="31"/>
    </row>
    <row r="798" spans="1:17" s="3" customFormat="1" ht="12">
      <c r="A798" s="18"/>
      <c r="B798" s="54" t="s">
        <v>394</v>
      </c>
      <c r="C798" s="51">
        <v>600</v>
      </c>
      <c r="D798" s="52">
        <f t="shared" si="186"/>
        <v>33</v>
      </c>
      <c r="E798" s="52">
        <v>7</v>
      </c>
      <c r="F798" s="50">
        <f t="shared" si="187"/>
        <v>40</v>
      </c>
      <c r="G798" s="50"/>
      <c r="H798" s="56"/>
      <c r="I798" s="189">
        <f t="shared" si="188"/>
        <v>40</v>
      </c>
      <c r="J798" s="39"/>
      <c r="K798" s="39"/>
      <c r="L798" s="47">
        <v>0.12</v>
      </c>
      <c r="M798" s="190"/>
      <c r="N798" s="231">
        <f t="shared" si="189"/>
        <v>40.12</v>
      </c>
      <c r="O798" s="31"/>
      <c r="P798" s="31"/>
      <c r="Q798" s="31"/>
    </row>
    <row r="799" spans="1:17" s="3" customFormat="1" ht="12">
      <c r="A799" s="219"/>
      <c r="B799" s="32" t="s">
        <v>256</v>
      </c>
      <c r="C799" s="27">
        <v>600</v>
      </c>
      <c r="D799" s="28">
        <f t="shared" si="186"/>
        <v>33</v>
      </c>
      <c r="E799" s="28">
        <v>7</v>
      </c>
      <c r="F799" s="29">
        <f t="shared" si="187"/>
        <v>40</v>
      </c>
      <c r="G799" s="29"/>
      <c r="H799" s="34"/>
      <c r="I799" s="186">
        <f t="shared" si="188"/>
        <v>40</v>
      </c>
      <c r="J799" s="29"/>
      <c r="K799" s="55">
        <v>72.98</v>
      </c>
      <c r="L799" s="55">
        <v>3.94</v>
      </c>
      <c r="M799" s="187"/>
      <c r="N799" s="229">
        <f t="shared" si="189"/>
        <v>116.92</v>
      </c>
      <c r="O799" s="31"/>
      <c r="P799" s="31"/>
      <c r="Q799" s="31"/>
    </row>
    <row r="800" spans="1:17" s="3" customFormat="1" ht="12">
      <c r="A800" s="18"/>
      <c r="B800" s="57" t="s">
        <v>571</v>
      </c>
      <c r="C800" s="76">
        <v>600</v>
      </c>
      <c r="D800" s="77">
        <f t="shared" si="186"/>
        <v>33</v>
      </c>
      <c r="E800" s="77">
        <v>7</v>
      </c>
      <c r="F800" s="78">
        <f t="shared" si="187"/>
        <v>40</v>
      </c>
      <c r="G800" s="78">
        <v>36.49</v>
      </c>
      <c r="H800" s="79">
        <v>42032</v>
      </c>
      <c r="I800" s="127">
        <f t="shared" si="188"/>
        <v>3.509999999999998</v>
      </c>
      <c r="J800" s="78"/>
      <c r="K800" s="58">
        <v>-621</v>
      </c>
      <c r="L800" s="78"/>
      <c r="M800" s="105"/>
      <c r="N800" s="114">
        <f>SUM(I800:M802)</f>
        <v>-690.47</v>
      </c>
      <c r="O800" s="31"/>
      <c r="P800" s="31"/>
      <c r="Q800" s="31"/>
    </row>
    <row r="801" spans="1:17" s="3" customFormat="1" ht="12">
      <c r="A801" s="18"/>
      <c r="B801" s="112" t="s">
        <v>571</v>
      </c>
      <c r="C801" s="103"/>
      <c r="D801" s="97"/>
      <c r="E801" s="97"/>
      <c r="F801" s="101"/>
      <c r="G801" s="101">
        <v>36.49</v>
      </c>
      <c r="H801" s="104">
        <v>42065</v>
      </c>
      <c r="I801" s="118">
        <v>-36.49</v>
      </c>
      <c r="J801" s="101"/>
      <c r="K801" s="36"/>
      <c r="L801" s="101"/>
      <c r="M801" s="117"/>
      <c r="N801" s="115"/>
      <c r="O801" s="31"/>
      <c r="P801" s="31"/>
      <c r="Q801" s="31"/>
    </row>
    <row r="802" spans="1:17" s="3" customFormat="1" ht="12">
      <c r="A802" s="18"/>
      <c r="B802" s="112" t="s">
        <v>571</v>
      </c>
      <c r="C802" s="103"/>
      <c r="D802" s="97"/>
      <c r="E802" s="97"/>
      <c r="F802" s="101"/>
      <c r="G802" s="101">
        <v>36.49</v>
      </c>
      <c r="H802" s="104">
        <v>42122</v>
      </c>
      <c r="I802" s="118">
        <v>-36.49</v>
      </c>
      <c r="J802" s="101"/>
      <c r="K802" s="36"/>
      <c r="L802" s="101"/>
      <c r="M802" s="117"/>
      <c r="N802" s="115"/>
      <c r="O802" s="31"/>
      <c r="P802" s="31"/>
      <c r="Q802" s="31"/>
    </row>
    <row r="803" spans="1:17" s="3" customFormat="1" ht="12">
      <c r="A803" s="219"/>
      <c r="B803" s="75" t="s">
        <v>881</v>
      </c>
      <c r="C803" s="76">
        <v>600</v>
      </c>
      <c r="D803" s="77">
        <f t="shared" si="186"/>
        <v>33</v>
      </c>
      <c r="E803" s="77">
        <v>7</v>
      </c>
      <c r="F803" s="78">
        <f t="shared" si="187"/>
        <v>40</v>
      </c>
      <c r="G803" s="78">
        <v>40</v>
      </c>
      <c r="H803" s="79">
        <v>42142</v>
      </c>
      <c r="I803" s="80">
        <f>SUM(F803-G803)</f>
        <v>0</v>
      </c>
      <c r="J803" s="78" t="s">
        <v>990</v>
      </c>
      <c r="K803" s="78">
        <v>36.47</v>
      </c>
      <c r="L803" s="78">
        <v>1.97</v>
      </c>
      <c r="M803" s="105"/>
      <c r="N803" s="105">
        <v>0</v>
      </c>
      <c r="O803" s="31"/>
      <c r="P803" s="31"/>
      <c r="Q803" s="31"/>
    </row>
    <row r="804" spans="1:17" s="3" customFormat="1" ht="12">
      <c r="A804" s="219"/>
      <c r="B804" s="82" t="s">
        <v>881</v>
      </c>
      <c r="C804" s="83"/>
      <c r="D804" s="84"/>
      <c r="E804" s="84"/>
      <c r="F804" s="85"/>
      <c r="G804" s="85"/>
      <c r="H804" s="86">
        <v>42142</v>
      </c>
      <c r="I804" s="87"/>
      <c r="J804" s="85">
        <v>-7</v>
      </c>
      <c r="K804" s="85">
        <v>-36.47</v>
      </c>
      <c r="L804" s="85">
        <v>-1.97</v>
      </c>
      <c r="M804" s="113"/>
      <c r="N804" s="113"/>
      <c r="O804" s="31"/>
      <c r="P804" s="31"/>
      <c r="Q804" s="31"/>
    </row>
    <row r="805" spans="1:17" s="3" customFormat="1" ht="12">
      <c r="A805" s="18"/>
      <c r="B805" s="82" t="s">
        <v>627</v>
      </c>
      <c r="C805" s="83">
        <v>728</v>
      </c>
      <c r="D805" s="84">
        <f t="shared" si="186"/>
        <v>40.04</v>
      </c>
      <c r="E805" s="84">
        <v>7</v>
      </c>
      <c r="F805" s="85">
        <f t="shared" si="187"/>
        <v>47.04</v>
      </c>
      <c r="G805" s="85">
        <v>47.04</v>
      </c>
      <c r="H805" s="86">
        <v>42091</v>
      </c>
      <c r="I805" s="87">
        <f t="shared" si="188"/>
        <v>0</v>
      </c>
      <c r="J805" s="85"/>
      <c r="K805" s="85"/>
      <c r="L805" s="85"/>
      <c r="M805" s="113"/>
      <c r="N805" s="88">
        <f t="shared" si="189"/>
        <v>0</v>
      </c>
      <c r="O805" s="31"/>
      <c r="P805" s="31"/>
      <c r="Q805" s="31"/>
    </row>
    <row r="806" spans="1:17" s="3" customFormat="1" ht="12">
      <c r="A806" s="219"/>
      <c r="B806" s="184" t="s">
        <v>797</v>
      </c>
      <c r="C806" s="27">
        <v>640</v>
      </c>
      <c r="D806" s="52">
        <f t="shared" si="186"/>
        <v>35.2</v>
      </c>
      <c r="E806" s="52">
        <v>7</v>
      </c>
      <c r="F806" s="29">
        <f t="shared" si="187"/>
        <v>42.2</v>
      </c>
      <c r="G806" s="29"/>
      <c r="H806" s="34"/>
      <c r="I806" s="186">
        <f t="shared" si="188"/>
        <v>42.2</v>
      </c>
      <c r="J806" s="29"/>
      <c r="K806" s="29"/>
      <c r="L806" s="29"/>
      <c r="M806" s="187"/>
      <c r="N806" s="231">
        <f t="shared" si="189"/>
        <v>42.2</v>
      </c>
      <c r="O806" s="31"/>
      <c r="P806" s="31"/>
      <c r="Q806" s="31"/>
    </row>
    <row r="807" spans="1:17" s="3" customFormat="1" ht="12">
      <c r="A807" s="18"/>
      <c r="B807" s="198" t="s">
        <v>818</v>
      </c>
      <c r="C807" s="51">
        <v>600</v>
      </c>
      <c r="D807" s="52">
        <f t="shared" si="186"/>
        <v>33</v>
      </c>
      <c r="E807" s="52">
        <v>7</v>
      </c>
      <c r="F807" s="50">
        <f t="shared" si="187"/>
        <v>40</v>
      </c>
      <c r="G807" s="50"/>
      <c r="H807" s="53"/>
      <c r="I807" s="193">
        <f t="shared" si="188"/>
        <v>40</v>
      </c>
      <c r="J807" s="50"/>
      <c r="K807" s="50"/>
      <c r="L807" s="50"/>
      <c r="M807" s="194"/>
      <c r="N807" s="231">
        <f t="shared" si="189"/>
        <v>40</v>
      </c>
      <c r="O807" s="31"/>
      <c r="P807" s="31"/>
      <c r="Q807" s="31"/>
    </row>
    <row r="808" spans="1:17" s="3" customFormat="1" ht="12">
      <c r="A808" s="219"/>
      <c r="B808" s="102" t="s">
        <v>468</v>
      </c>
      <c r="C808" s="103">
        <v>600</v>
      </c>
      <c r="D808" s="93">
        <f t="shared" si="186"/>
        <v>33</v>
      </c>
      <c r="E808" s="93">
        <v>7</v>
      </c>
      <c r="F808" s="101">
        <f t="shared" si="187"/>
        <v>40</v>
      </c>
      <c r="G808" s="101">
        <v>40</v>
      </c>
      <c r="H808" s="111">
        <v>42061</v>
      </c>
      <c r="I808" s="100">
        <f t="shared" si="188"/>
        <v>0</v>
      </c>
      <c r="J808" s="101"/>
      <c r="K808" s="101"/>
      <c r="L808" s="101"/>
      <c r="M808" s="117"/>
      <c r="N808" s="90">
        <f t="shared" si="189"/>
        <v>0</v>
      </c>
      <c r="O808" s="31"/>
      <c r="P808" s="31"/>
      <c r="Q808" s="31"/>
    </row>
    <row r="809" spans="1:17" s="3" customFormat="1" ht="12">
      <c r="A809" s="18"/>
      <c r="B809" s="198" t="s">
        <v>919</v>
      </c>
      <c r="C809" s="51">
        <v>600</v>
      </c>
      <c r="D809" s="52">
        <f t="shared" si="186"/>
        <v>33</v>
      </c>
      <c r="E809" s="52">
        <v>7</v>
      </c>
      <c r="F809" s="50">
        <f t="shared" si="187"/>
        <v>40</v>
      </c>
      <c r="G809" s="50"/>
      <c r="H809" s="56"/>
      <c r="I809" s="193">
        <f t="shared" si="188"/>
        <v>40</v>
      </c>
      <c r="J809" s="50"/>
      <c r="K809" s="50"/>
      <c r="L809" s="50"/>
      <c r="M809" s="194"/>
      <c r="N809" s="231">
        <f t="shared" si="189"/>
        <v>40</v>
      </c>
      <c r="O809" s="31"/>
      <c r="P809" s="31"/>
      <c r="Q809" s="31"/>
    </row>
    <row r="810" spans="1:17" s="3" customFormat="1" ht="12">
      <c r="A810" s="219"/>
      <c r="B810" s="184" t="s">
        <v>491</v>
      </c>
      <c r="C810" s="27">
        <v>600</v>
      </c>
      <c r="D810" s="28">
        <f t="shared" si="186"/>
        <v>33</v>
      </c>
      <c r="E810" s="28">
        <v>7</v>
      </c>
      <c r="F810" s="29">
        <f t="shared" si="187"/>
        <v>40</v>
      </c>
      <c r="G810" s="29"/>
      <c r="H810" s="30"/>
      <c r="I810" s="186">
        <f t="shared" si="188"/>
        <v>40</v>
      </c>
      <c r="J810" s="29"/>
      <c r="K810" s="29"/>
      <c r="L810" s="29"/>
      <c r="M810" s="187"/>
      <c r="N810" s="229">
        <f t="shared" si="189"/>
        <v>40</v>
      </c>
      <c r="O810" s="31"/>
      <c r="P810" s="31"/>
      <c r="Q810" s="31"/>
    </row>
    <row r="811" spans="1:17" s="3" customFormat="1" ht="12">
      <c r="A811" s="18"/>
      <c r="B811" s="57" t="s">
        <v>343</v>
      </c>
      <c r="C811" s="76">
        <v>637</v>
      </c>
      <c r="D811" s="77">
        <f t="shared" si="186"/>
        <v>35.035000000000004</v>
      </c>
      <c r="E811" s="77">
        <v>7</v>
      </c>
      <c r="F811" s="78">
        <f t="shared" si="187"/>
        <v>42.035000000000004</v>
      </c>
      <c r="G811" s="78">
        <v>40</v>
      </c>
      <c r="H811" s="79">
        <v>42102</v>
      </c>
      <c r="I811" s="80">
        <f t="shared" si="188"/>
        <v>2.0350000000000037</v>
      </c>
      <c r="J811" s="78"/>
      <c r="K811" s="58">
        <v>-3.31</v>
      </c>
      <c r="L811" s="78"/>
      <c r="M811" s="105"/>
      <c r="N811" s="114">
        <f>SUM(I811:M812)+0.01</f>
        <v>-1.2649999999999963</v>
      </c>
      <c r="O811" s="31"/>
      <c r="P811" s="31"/>
      <c r="Q811" s="31"/>
    </row>
    <row r="812" spans="1:17" s="3" customFormat="1" ht="12">
      <c r="A812" s="18"/>
      <c r="B812" s="60" t="s">
        <v>343</v>
      </c>
      <c r="C812" s="83"/>
      <c r="D812" s="84"/>
      <c r="E812" s="84"/>
      <c r="F812" s="85"/>
      <c r="G812" s="85"/>
      <c r="H812" s="86" t="s">
        <v>66</v>
      </c>
      <c r="I812" s="87">
        <v>-2.04</v>
      </c>
      <c r="J812" s="85"/>
      <c r="K812" s="47">
        <v>2.04</v>
      </c>
      <c r="L812" s="85"/>
      <c r="M812" s="113"/>
      <c r="N812" s="116"/>
      <c r="O812" s="31"/>
      <c r="P812" s="31"/>
      <c r="Q812" s="31"/>
    </row>
    <row r="813" spans="1:17" s="3" customFormat="1" ht="12">
      <c r="A813" s="219"/>
      <c r="B813" s="46" t="s">
        <v>497</v>
      </c>
      <c r="C813" s="37">
        <v>624</v>
      </c>
      <c r="D813" s="38">
        <f t="shared" si="186"/>
        <v>34.32</v>
      </c>
      <c r="E813" s="38">
        <v>7</v>
      </c>
      <c r="F813" s="39">
        <f t="shared" si="187"/>
        <v>41.32</v>
      </c>
      <c r="G813" s="39"/>
      <c r="H813" s="48"/>
      <c r="I813" s="189">
        <f t="shared" si="188"/>
        <v>41.32</v>
      </c>
      <c r="J813" s="39"/>
      <c r="K813" s="39"/>
      <c r="L813" s="47">
        <v>0.22</v>
      </c>
      <c r="M813" s="190"/>
      <c r="N813" s="230">
        <f t="shared" si="189"/>
        <v>41.54</v>
      </c>
      <c r="O813" s="31"/>
      <c r="P813" s="31"/>
      <c r="Q813" s="31"/>
    </row>
    <row r="814" spans="1:17" s="3" customFormat="1" ht="12">
      <c r="A814" s="18"/>
      <c r="B814" s="41" t="s">
        <v>522</v>
      </c>
      <c r="C814" s="42">
        <v>600</v>
      </c>
      <c r="D814" s="52">
        <f t="shared" si="186"/>
        <v>33</v>
      </c>
      <c r="E814" s="52">
        <v>7</v>
      </c>
      <c r="F814" s="35">
        <f t="shared" si="187"/>
        <v>40</v>
      </c>
      <c r="G814" s="35"/>
      <c r="H814" s="44"/>
      <c r="I814" s="196">
        <f t="shared" si="188"/>
        <v>40</v>
      </c>
      <c r="J814" s="35"/>
      <c r="K814" s="45">
        <v>36.49</v>
      </c>
      <c r="L814" s="45">
        <v>1.97</v>
      </c>
      <c r="M814" s="192"/>
      <c r="N814" s="231">
        <f t="shared" si="189"/>
        <v>78.46000000000001</v>
      </c>
      <c r="O814" s="31"/>
      <c r="P814" s="31"/>
      <c r="Q814" s="31"/>
    </row>
    <row r="815" spans="1:17" s="3" customFormat="1" ht="12">
      <c r="A815" s="219"/>
      <c r="B815" s="54" t="s">
        <v>778</v>
      </c>
      <c r="C815" s="51">
        <v>600</v>
      </c>
      <c r="D815" s="52">
        <f t="shared" si="186"/>
        <v>33</v>
      </c>
      <c r="E815" s="52">
        <v>7</v>
      </c>
      <c r="F815" s="50">
        <f aca="true" t="shared" si="190" ref="F815:F820">SUM(D815:E815)</f>
        <v>40</v>
      </c>
      <c r="G815" s="50"/>
      <c r="H815" s="53"/>
      <c r="I815" s="193">
        <f t="shared" si="188"/>
        <v>40</v>
      </c>
      <c r="J815" s="50"/>
      <c r="K815" s="50"/>
      <c r="L815" s="33">
        <v>1.09</v>
      </c>
      <c r="M815" s="194"/>
      <c r="N815" s="231">
        <f t="shared" si="189"/>
        <v>41.09</v>
      </c>
      <c r="O815" s="31"/>
      <c r="P815" s="31"/>
      <c r="Q815" s="31"/>
    </row>
    <row r="816" spans="1:17" s="3" customFormat="1" ht="12">
      <c r="A816" s="18"/>
      <c r="B816" s="75" t="s">
        <v>675</v>
      </c>
      <c r="C816" s="76">
        <v>682</v>
      </c>
      <c r="D816" s="77">
        <f>(SUM(C816:C817))*0.055</f>
        <v>70.95</v>
      </c>
      <c r="E816" s="77">
        <v>7</v>
      </c>
      <c r="F816" s="78">
        <f>SUM(D816:E817)</f>
        <v>77.95</v>
      </c>
      <c r="G816" s="78">
        <v>77.95</v>
      </c>
      <c r="H816" s="79">
        <v>42144</v>
      </c>
      <c r="I816" s="80">
        <f t="shared" si="188"/>
        <v>0</v>
      </c>
      <c r="J816" s="78"/>
      <c r="K816" s="78"/>
      <c r="L816" s="78"/>
      <c r="M816" s="105"/>
      <c r="N816" s="81">
        <f>SUM(F816+J816+K816+L816+M816-G816-G817+J817+K817+L817+M817)</f>
        <v>0</v>
      </c>
      <c r="O816" s="31"/>
      <c r="P816" s="31"/>
      <c r="Q816" s="31"/>
    </row>
    <row r="817" spans="1:17" s="3" customFormat="1" ht="12">
      <c r="A817" s="18"/>
      <c r="B817" s="82" t="s">
        <v>561</v>
      </c>
      <c r="C817" s="83">
        <v>608</v>
      </c>
      <c r="D817" s="84"/>
      <c r="E817" s="84"/>
      <c r="F817" s="85"/>
      <c r="G817" s="85"/>
      <c r="H817" s="86"/>
      <c r="I817" s="87"/>
      <c r="J817" s="85"/>
      <c r="K817" s="85"/>
      <c r="L817" s="85"/>
      <c r="M817" s="113"/>
      <c r="N817" s="113"/>
      <c r="O817" s="31"/>
      <c r="P817" s="31"/>
      <c r="Q817" s="31"/>
    </row>
    <row r="818" spans="1:17" s="3" customFormat="1" ht="12">
      <c r="A818" s="219"/>
      <c r="B818" s="60" t="s">
        <v>443</v>
      </c>
      <c r="C818" s="37">
        <v>600</v>
      </c>
      <c r="D818" s="52">
        <f aca="true" t="shared" si="191" ref="D818:D829">SUM(C818*0.055)</f>
        <v>33</v>
      </c>
      <c r="E818" s="52">
        <v>7</v>
      </c>
      <c r="F818" s="39">
        <f t="shared" si="190"/>
        <v>40</v>
      </c>
      <c r="G818" s="39"/>
      <c r="H818" s="48"/>
      <c r="I818" s="189">
        <f t="shared" si="188"/>
        <v>40</v>
      </c>
      <c r="J818" s="39"/>
      <c r="K818" s="40">
        <v>-0.27</v>
      </c>
      <c r="L818" s="39"/>
      <c r="M818" s="190"/>
      <c r="N818" s="231">
        <f aca="true" t="shared" si="192" ref="N818:N829">SUM(I818:M818)</f>
        <v>39.73</v>
      </c>
      <c r="O818" s="31"/>
      <c r="P818" s="31"/>
      <c r="Q818" s="31"/>
    </row>
    <row r="819" spans="1:17" s="3" customFormat="1" ht="12">
      <c r="A819" s="219"/>
      <c r="B819" s="91" t="s">
        <v>815</v>
      </c>
      <c r="C819" s="92">
        <v>682</v>
      </c>
      <c r="D819" s="93">
        <f t="shared" si="191"/>
        <v>37.51</v>
      </c>
      <c r="E819" s="93">
        <v>7</v>
      </c>
      <c r="F819" s="94">
        <f t="shared" si="190"/>
        <v>44.51</v>
      </c>
      <c r="G819" s="94">
        <v>44.51</v>
      </c>
      <c r="H819" s="99">
        <v>42135</v>
      </c>
      <c r="I819" s="96">
        <f t="shared" si="188"/>
        <v>0</v>
      </c>
      <c r="J819" s="94"/>
      <c r="K819" s="94"/>
      <c r="L819" s="94"/>
      <c r="M819" s="106"/>
      <c r="N819" s="90">
        <f t="shared" si="192"/>
        <v>0</v>
      </c>
      <c r="O819" s="31"/>
      <c r="P819" s="31"/>
      <c r="Q819" s="31"/>
    </row>
    <row r="820" spans="1:17" s="3" customFormat="1" ht="12">
      <c r="A820" s="18"/>
      <c r="B820" s="112" t="s">
        <v>282</v>
      </c>
      <c r="C820" s="103">
        <v>638</v>
      </c>
      <c r="D820" s="93">
        <f t="shared" si="191"/>
        <v>35.09</v>
      </c>
      <c r="E820" s="93">
        <v>7</v>
      </c>
      <c r="F820" s="101">
        <f t="shared" si="190"/>
        <v>42.09</v>
      </c>
      <c r="G820" s="94">
        <v>50</v>
      </c>
      <c r="H820" s="95">
        <v>42152</v>
      </c>
      <c r="I820" s="120">
        <f t="shared" si="188"/>
        <v>-7.909999999999997</v>
      </c>
      <c r="J820" s="101"/>
      <c r="K820" s="36">
        <v>-0.32</v>
      </c>
      <c r="L820" s="101"/>
      <c r="M820" s="117"/>
      <c r="N820" s="66">
        <f t="shared" si="192"/>
        <v>-8.229999999999997</v>
      </c>
      <c r="O820" s="31"/>
      <c r="P820" s="31"/>
      <c r="Q820" s="31"/>
    </row>
    <row r="821" spans="1:17" s="3" customFormat="1" ht="12">
      <c r="A821" s="219"/>
      <c r="B821" s="184" t="s">
        <v>651</v>
      </c>
      <c r="C821" s="27">
        <v>835</v>
      </c>
      <c r="D821" s="52">
        <f t="shared" si="191"/>
        <v>45.925</v>
      </c>
      <c r="E821" s="52">
        <v>7</v>
      </c>
      <c r="F821" s="29">
        <f aca="true" t="shared" si="193" ref="F821:F829">SUM(D821:E821)</f>
        <v>52.925</v>
      </c>
      <c r="G821" s="29"/>
      <c r="H821" s="34"/>
      <c r="I821" s="186">
        <f aca="true" t="shared" si="194" ref="I821:I829">SUM(F821-G821)</f>
        <v>52.925</v>
      </c>
      <c r="J821" s="29"/>
      <c r="K821" s="29"/>
      <c r="L821" s="29"/>
      <c r="M821" s="187"/>
      <c r="N821" s="231">
        <f t="shared" si="192"/>
        <v>52.925</v>
      </c>
      <c r="O821" s="31"/>
      <c r="P821" s="31"/>
      <c r="Q821" s="31"/>
    </row>
    <row r="822" spans="1:17" s="3" customFormat="1" ht="12">
      <c r="A822" s="18"/>
      <c r="B822" s="32" t="s">
        <v>452</v>
      </c>
      <c r="C822" s="27">
        <v>608</v>
      </c>
      <c r="D822" s="52">
        <f t="shared" si="191"/>
        <v>33.44</v>
      </c>
      <c r="E822" s="52">
        <v>7</v>
      </c>
      <c r="F822" s="29">
        <f t="shared" si="193"/>
        <v>40.44</v>
      </c>
      <c r="G822" s="29"/>
      <c r="H822" s="30"/>
      <c r="I822" s="186">
        <f t="shared" si="194"/>
        <v>40.44</v>
      </c>
      <c r="J822" s="29"/>
      <c r="K822" s="55">
        <v>36.89</v>
      </c>
      <c r="L822" s="55">
        <v>1.99</v>
      </c>
      <c r="M822" s="187"/>
      <c r="N822" s="231">
        <f t="shared" si="192"/>
        <v>79.32</v>
      </c>
      <c r="O822" s="31"/>
      <c r="P822" s="31"/>
      <c r="Q822" s="31"/>
    </row>
    <row r="823" spans="1:17" s="3" customFormat="1" ht="12">
      <c r="A823" s="219"/>
      <c r="B823" s="65" t="s">
        <v>136</v>
      </c>
      <c r="C823" s="51">
        <v>750</v>
      </c>
      <c r="D823" s="52">
        <f t="shared" si="191"/>
        <v>41.25</v>
      </c>
      <c r="E823" s="52">
        <v>7</v>
      </c>
      <c r="F823" s="50">
        <f t="shared" si="193"/>
        <v>48.25</v>
      </c>
      <c r="G823" s="50"/>
      <c r="H823" s="53"/>
      <c r="I823" s="193">
        <f t="shared" si="194"/>
        <v>48.25</v>
      </c>
      <c r="J823" s="50"/>
      <c r="K823" s="49">
        <v>-0.78</v>
      </c>
      <c r="L823" s="50"/>
      <c r="M823" s="194"/>
      <c r="N823" s="231">
        <f t="shared" si="192"/>
        <v>47.47</v>
      </c>
      <c r="O823" s="31"/>
      <c r="P823" s="31"/>
      <c r="Q823" s="31"/>
    </row>
    <row r="824" spans="1:17" s="3" customFormat="1" ht="12">
      <c r="A824" s="18"/>
      <c r="B824" s="191" t="s">
        <v>363</v>
      </c>
      <c r="C824" s="42">
        <v>576</v>
      </c>
      <c r="D824" s="52">
        <f t="shared" si="191"/>
        <v>31.68</v>
      </c>
      <c r="E824" s="52">
        <v>7</v>
      </c>
      <c r="F824" s="35">
        <f t="shared" si="193"/>
        <v>38.68</v>
      </c>
      <c r="G824" s="35"/>
      <c r="H824" s="44"/>
      <c r="I824" s="196">
        <f t="shared" si="194"/>
        <v>38.68</v>
      </c>
      <c r="J824" s="35"/>
      <c r="K824" s="35"/>
      <c r="L824" s="35"/>
      <c r="M824" s="203"/>
      <c r="N824" s="231">
        <f t="shared" si="192"/>
        <v>38.68</v>
      </c>
      <c r="O824" s="31"/>
      <c r="P824" s="31"/>
      <c r="Q824" s="31"/>
    </row>
    <row r="825" spans="1:17" s="3" customFormat="1" ht="12">
      <c r="A825" s="219"/>
      <c r="B825" s="91" t="s">
        <v>111</v>
      </c>
      <c r="C825" s="92">
        <v>800</v>
      </c>
      <c r="D825" s="93">
        <f t="shared" si="191"/>
        <v>44</v>
      </c>
      <c r="E825" s="93">
        <v>7</v>
      </c>
      <c r="F825" s="94">
        <f t="shared" si="193"/>
        <v>51</v>
      </c>
      <c r="G825" s="94">
        <v>51</v>
      </c>
      <c r="H825" s="99">
        <v>42149</v>
      </c>
      <c r="I825" s="96">
        <f t="shared" si="194"/>
        <v>0</v>
      </c>
      <c r="J825" s="94"/>
      <c r="K825" s="94"/>
      <c r="L825" s="94"/>
      <c r="M825" s="106"/>
      <c r="N825" s="90">
        <f t="shared" si="192"/>
        <v>0</v>
      </c>
      <c r="O825" s="31"/>
      <c r="P825" s="31"/>
      <c r="Q825" s="31"/>
    </row>
    <row r="826" spans="1:17" s="3" customFormat="1" ht="12">
      <c r="A826" s="18"/>
      <c r="B826" s="184" t="s">
        <v>380</v>
      </c>
      <c r="C826" s="27">
        <v>640</v>
      </c>
      <c r="D826" s="52">
        <f t="shared" si="191"/>
        <v>35.2</v>
      </c>
      <c r="E826" s="52">
        <v>7</v>
      </c>
      <c r="F826" s="29">
        <f t="shared" si="193"/>
        <v>42.2</v>
      </c>
      <c r="G826" s="29"/>
      <c r="H826" s="30"/>
      <c r="I826" s="186">
        <f t="shared" si="194"/>
        <v>42.2</v>
      </c>
      <c r="J826" s="29"/>
      <c r="K826" s="29"/>
      <c r="L826" s="29"/>
      <c r="M826" s="187"/>
      <c r="N826" s="231">
        <f t="shared" si="192"/>
        <v>42.2</v>
      </c>
      <c r="O826" s="31"/>
      <c r="P826" s="31"/>
      <c r="Q826" s="31"/>
    </row>
    <row r="827" spans="1:17" s="3" customFormat="1" ht="12">
      <c r="A827" s="219"/>
      <c r="B827" s="65" t="s">
        <v>545</v>
      </c>
      <c r="C827" s="51">
        <v>610</v>
      </c>
      <c r="D827" s="52">
        <f t="shared" si="191"/>
        <v>33.55</v>
      </c>
      <c r="E827" s="52">
        <v>7</v>
      </c>
      <c r="F827" s="50">
        <f t="shared" si="193"/>
        <v>40.55</v>
      </c>
      <c r="G827" s="50"/>
      <c r="H827" s="53"/>
      <c r="I827" s="193">
        <f t="shared" si="194"/>
        <v>40.55</v>
      </c>
      <c r="J827" s="50"/>
      <c r="K827" s="49">
        <v>-5.7</v>
      </c>
      <c r="L827" s="50"/>
      <c r="M827" s="194"/>
      <c r="N827" s="231">
        <f t="shared" si="192"/>
        <v>34.849999999999994</v>
      </c>
      <c r="O827" s="31"/>
      <c r="P827" s="31"/>
      <c r="Q827" s="31"/>
    </row>
    <row r="828" spans="1:17" s="3" customFormat="1" ht="12">
      <c r="A828" s="18"/>
      <c r="B828" s="102" t="s">
        <v>676</v>
      </c>
      <c r="C828" s="103">
        <v>600</v>
      </c>
      <c r="D828" s="93">
        <f t="shared" si="191"/>
        <v>33</v>
      </c>
      <c r="E828" s="93">
        <v>7</v>
      </c>
      <c r="F828" s="101">
        <f t="shared" si="193"/>
        <v>40</v>
      </c>
      <c r="G828" s="101">
        <v>40</v>
      </c>
      <c r="H828" s="104">
        <v>42154</v>
      </c>
      <c r="I828" s="100">
        <f t="shared" si="194"/>
        <v>0</v>
      </c>
      <c r="J828" s="101"/>
      <c r="K828" s="101"/>
      <c r="L828" s="101"/>
      <c r="M828" s="117"/>
      <c r="N828" s="90">
        <f t="shared" si="192"/>
        <v>0</v>
      </c>
      <c r="O828" s="31"/>
      <c r="P828" s="31"/>
      <c r="Q828" s="31"/>
    </row>
    <row r="829" spans="1:17" s="3" customFormat="1" ht="12">
      <c r="A829" s="219"/>
      <c r="B829" s="184" t="s">
        <v>308</v>
      </c>
      <c r="C829" s="27">
        <v>1165</v>
      </c>
      <c r="D829" s="52">
        <f t="shared" si="191"/>
        <v>64.075</v>
      </c>
      <c r="E829" s="52">
        <v>7</v>
      </c>
      <c r="F829" s="29">
        <f t="shared" si="193"/>
        <v>71.075</v>
      </c>
      <c r="G829" s="29"/>
      <c r="H829" s="34"/>
      <c r="I829" s="29">
        <f t="shared" si="194"/>
        <v>71.075</v>
      </c>
      <c r="J829" s="29"/>
      <c r="K829" s="29"/>
      <c r="L829" s="29"/>
      <c r="M829" s="29"/>
      <c r="N829" s="231">
        <f t="shared" si="192"/>
        <v>71.075</v>
      </c>
      <c r="O829" s="31"/>
      <c r="P829" s="31"/>
      <c r="Q829" s="31"/>
    </row>
    <row r="830" spans="1:17" s="3" customFormat="1" ht="12">
      <c r="A830" s="18"/>
      <c r="B830" s="32" t="s">
        <v>200</v>
      </c>
      <c r="C830" s="27">
        <v>600</v>
      </c>
      <c r="D830" s="28">
        <f>(SUM(C830:C831))*0.055</f>
        <v>44</v>
      </c>
      <c r="E830" s="28">
        <v>7</v>
      </c>
      <c r="F830" s="29">
        <f>SUM(D830:E831)</f>
        <v>51</v>
      </c>
      <c r="G830" s="29"/>
      <c r="H830" s="34"/>
      <c r="I830" s="29">
        <f>SUM(F830-G830)</f>
        <v>51</v>
      </c>
      <c r="J830" s="29"/>
      <c r="K830" s="29"/>
      <c r="L830" s="55">
        <v>0.03</v>
      </c>
      <c r="M830" s="29"/>
      <c r="N830" s="229">
        <f>SUM(F830+J830+K830+L830+M830-G830-G831+J831+K831+L831+M831)</f>
        <v>51.03</v>
      </c>
      <c r="O830" s="31"/>
      <c r="P830" s="31"/>
      <c r="Q830" s="31"/>
    </row>
    <row r="831" spans="1:17" s="3" customFormat="1" ht="12">
      <c r="A831" s="18"/>
      <c r="B831" s="46" t="s">
        <v>201</v>
      </c>
      <c r="C831" s="37">
        <v>200</v>
      </c>
      <c r="D831" s="38"/>
      <c r="E831" s="38"/>
      <c r="F831" s="39"/>
      <c r="G831" s="39"/>
      <c r="H831" s="200"/>
      <c r="I831" s="39"/>
      <c r="J831" s="39"/>
      <c r="K831" s="39"/>
      <c r="L831" s="47"/>
      <c r="M831" s="39"/>
      <c r="N831" s="230"/>
      <c r="O831" s="31"/>
      <c r="P831" s="31"/>
      <c r="Q831" s="31"/>
    </row>
    <row r="832" spans="1:17" s="3" customFormat="1" ht="12">
      <c r="A832" s="219"/>
      <c r="B832" s="191" t="s">
        <v>765</v>
      </c>
      <c r="C832" s="42">
        <v>618</v>
      </c>
      <c r="D832" s="28">
        <f>(SUM(C832:C833))*0.055</f>
        <v>44.99</v>
      </c>
      <c r="E832" s="43">
        <v>7</v>
      </c>
      <c r="F832" s="35">
        <f>SUM(D832:E833)</f>
        <v>51.99</v>
      </c>
      <c r="G832" s="35"/>
      <c r="H832" s="63"/>
      <c r="I832" s="35">
        <f>SUM(F832-G832)</f>
        <v>51.99</v>
      </c>
      <c r="J832" s="35"/>
      <c r="K832" s="35"/>
      <c r="L832" s="35"/>
      <c r="M832" s="35"/>
      <c r="N832" s="229">
        <f>SUM(F832+J832+K832+L832+M832-G832-G833+J833+K833+L833+M833)</f>
        <v>51.99</v>
      </c>
      <c r="O832" s="31"/>
      <c r="P832" s="31"/>
      <c r="Q832" s="31"/>
    </row>
    <row r="833" spans="1:17" s="3" customFormat="1" ht="12">
      <c r="A833" s="219"/>
      <c r="B833" s="188" t="s">
        <v>201</v>
      </c>
      <c r="C833" s="37">
        <v>200</v>
      </c>
      <c r="D833" s="38"/>
      <c r="E833" s="38"/>
      <c r="F833" s="39"/>
      <c r="G833" s="39"/>
      <c r="H833" s="200"/>
      <c r="I833" s="39"/>
      <c r="J833" s="39"/>
      <c r="K833" s="39"/>
      <c r="L833" s="39"/>
      <c r="M833" s="39"/>
      <c r="N833" s="230"/>
      <c r="O833" s="31"/>
      <c r="P833" s="31"/>
      <c r="Q833" s="31"/>
    </row>
    <row r="834" spans="1:17" s="3" customFormat="1" ht="12">
      <c r="A834" s="18"/>
      <c r="B834" s="184" t="s">
        <v>478</v>
      </c>
      <c r="C834" s="27">
        <v>600</v>
      </c>
      <c r="D834" s="52">
        <f>SUM(C834*0.055)</f>
        <v>33</v>
      </c>
      <c r="E834" s="52">
        <v>7</v>
      </c>
      <c r="F834" s="29">
        <f>SUM(D834:E834)</f>
        <v>40</v>
      </c>
      <c r="G834" s="29"/>
      <c r="H834" s="30"/>
      <c r="I834" s="186">
        <f>SUM(F834-G834)</f>
        <v>40</v>
      </c>
      <c r="J834" s="29"/>
      <c r="K834" s="29"/>
      <c r="L834" s="29"/>
      <c r="M834" s="187"/>
      <c r="N834" s="231">
        <f>SUM(I834:M834)</f>
        <v>40</v>
      </c>
      <c r="O834" s="31"/>
      <c r="P834" s="31"/>
      <c r="Q834" s="31"/>
    </row>
    <row r="835" spans="1:17" s="3" customFormat="1" ht="12">
      <c r="A835" s="219"/>
      <c r="B835" s="184" t="s">
        <v>634</v>
      </c>
      <c r="C835" s="27">
        <v>600</v>
      </c>
      <c r="D835" s="52">
        <f>SUM(C835*0.055)</f>
        <v>33</v>
      </c>
      <c r="E835" s="52">
        <v>7</v>
      </c>
      <c r="F835" s="29">
        <f>SUM(D835:E835)</f>
        <v>40</v>
      </c>
      <c r="G835" s="29"/>
      <c r="H835" s="30"/>
      <c r="I835" s="186">
        <f>SUM(F835-G835)</f>
        <v>40</v>
      </c>
      <c r="J835" s="29"/>
      <c r="K835" s="29"/>
      <c r="L835" s="29"/>
      <c r="M835" s="187"/>
      <c r="N835" s="231">
        <f>SUM(I835:M835)</f>
        <v>40</v>
      </c>
      <c r="O835" s="31"/>
      <c r="P835" s="31"/>
      <c r="Q835" s="31"/>
    </row>
    <row r="836" spans="1:17" s="3" customFormat="1" ht="12">
      <c r="A836" s="18"/>
      <c r="B836" s="57" t="s">
        <v>271</v>
      </c>
      <c r="C836" s="27">
        <v>600</v>
      </c>
      <c r="D836" s="28">
        <f>(SUM(C836:C837))*0.055</f>
        <v>44</v>
      </c>
      <c r="E836" s="28">
        <v>7</v>
      </c>
      <c r="F836" s="29">
        <f>SUM(D836:E837)</f>
        <v>51</v>
      </c>
      <c r="G836" s="29"/>
      <c r="H836" s="34"/>
      <c r="I836" s="186">
        <f>SUM(F836-G836)</f>
        <v>51</v>
      </c>
      <c r="J836" s="29"/>
      <c r="K836" s="58">
        <v>-0.21</v>
      </c>
      <c r="L836" s="29"/>
      <c r="M836" s="29"/>
      <c r="N836" s="229">
        <f>SUM(F836+J836+K836+L836+M836-G836-G837+J837+K837+L837+M837)</f>
        <v>50.79</v>
      </c>
      <c r="O836" s="31"/>
      <c r="P836" s="31"/>
      <c r="Q836" s="31"/>
    </row>
    <row r="837" spans="1:17" s="3" customFormat="1" ht="12">
      <c r="A837" s="18"/>
      <c r="B837" s="60" t="s">
        <v>201</v>
      </c>
      <c r="C837" s="37">
        <v>200</v>
      </c>
      <c r="D837" s="38"/>
      <c r="E837" s="38"/>
      <c r="F837" s="39"/>
      <c r="G837" s="39"/>
      <c r="H837" s="200"/>
      <c r="I837" s="189"/>
      <c r="J837" s="39"/>
      <c r="K837" s="40"/>
      <c r="L837" s="39"/>
      <c r="M837" s="39"/>
      <c r="N837" s="230"/>
      <c r="O837" s="31"/>
      <c r="P837" s="31"/>
      <c r="Q837" s="31"/>
    </row>
    <row r="838" spans="1:17" s="3" customFormat="1" ht="12">
      <c r="A838" s="219"/>
      <c r="B838" s="198" t="s">
        <v>847</v>
      </c>
      <c r="C838" s="51">
        <v>600</v>
      </c>
      <c r="D838" s="52">
        <f aca="true" t="shared" si="195" ref="D838:D846">SUM(C838*0.055)</f>
        <v>33</v>
      </c>
      <c r="E838" s="52">
        <v>7</v>
      </c>
      <c r="F838" s="50">
        <f aca="true" t="shared" si="196" ref="F838:F851">SUM(D838:E838)</f>
        <v>40</v>
      </c>
      <c r="G838" s="50"/>
      <c r="H838" s="53"/>
      <c r="I838" s="193">
        <f aca="true" t="shared" si="197" ref="I838:I849">SUM(F838-G838)</f>
        <v>40</v>
      </c>
      <c r="J838" s="50"/>
      <c r="K838" s="50"/>
      <c r="L838" s="50"/>
      <c r="M838" s="194"/>
      <c r="N838" s="231">
        <f aca="true" t="shared" si="198" ref="N838:N846">SUM(I838:M838)</f>
        <v>40</v>
      </c>
      <c r="O838" s="31"/>
      <c r="P838" s="31"/>
      <c r="Q838" s="31"/>
    </row>
    <row r="839" spans="1:17" s="3" customFormat="1" ht="12">
      <c r="A839" s="18"/>
      <c r="B839" s="102" t="s">
        <v>174</v>
      </c>
      <c r="C839" s="103">
        <v>600</v>
      </c>
      <c r="D839" s="93">
        <f t="shared" si="195"/>
        <v>33</v>
      </c>
      <c r="E839" s="93">
        <v>7</v>
      </c>
      <c r="F839" s="101">
        <f t="shared" si="196"/>
        <v>40</v>
      </c>
      <c r="G839" s="101">
        <v>40</v>
      </c>
      <c r="H839" s="104">
        <v>42128</v>
      </c>
      <c r="I839" s="100">
        <f t="shared" si="197"/>
        <v>0</v>
      </c>
      <c r="J839" s="101"/>
      <c r="K839" s="101"/>
      <c r="L839" s="101"/>
      <c r="M839" s="117"/>
      <c r="N839" s="90">
        <f t="shared" si="198"/>
        <v>0</v>
      </c>
      <c r="O839" s="31"/>
      <c r="P839" s="31"/>
      <c r="Q839" s="31"/>
    </row>
    <row r="840" spans="1:17" s="3" customFormat="1" ht="12">
      <c r="A840" s="219"/>
      <c r="B840" s="54" t="s">
        <v>663</v>
      </c>
      <c r="C840" s="51">
        <v>630</v>
      </c>
      <c r="D840" s="52">
        <f t="shared" si="195"/>
        <v>34.65</v>
      </c>
      <c r="E840" s="52">
        <v>7</v>
      </c>
      <c r="F840" s="50">
        <f t="shared" si="196"/>
        <v>41.65</v>
      </c>
      <c r="G840" s="50"/>
      <c r="H840" s="53"/>
      <c r="I840" s="193">
        <f t="shared" si="197"/>
        <v>41.65</v>
      </c>
      <c r="J840" s="50"/>
      <c r="K840" s="50"/>
      <c r="L840" s="33">
        <v>0.32</v>
      </c>
      <c r="M840" s="194"/>
      <c r="N840" s="231">
        <f t="shared" si="198"/>
        <v>41.97</v>
      </c>
      <c r="O840" s="31"/>
      <c r="P840" s="31"/>
      <c r="Q840" s="31"/>
    </row>
    <row r="841" spans="1:17" s="3" customFormat="1" ht="12">
      <c r="A841" s="18"/>
      <c r="B841" s="41" t="s">
        <v>721</v>
      </c>
      <c r="C841" s="42">
        <v>610</v>
      </c>
      <c r="D841" s="52">
        <f t="shared" si="195"/>
        <v>33.55</v>
      </c>
      <c r="E841" s="52">
        <v>7</v>
      </c>
      <c r="F841" s="35">
        <f t="shared" si="196"/>
        <v>40.55</v>
      </c>
      <c r="G841" s="35"/>
      <c r="H841" s="44"/>
      <c r="I841" s="196">
        <f t="shared" si="197"/>
        <v>40.55</v>
      </c>
      <c r="J841" s="35"/>
      <c r="K841" s="45">
        <v>0.2</v>
      </c>
      <c r="L841" s="45">
        <v>0.02</v>
      </c>
      <c r="M841" s="192"/>
      <c r="N841" s="231">
        <f t="shared" si="198"/>
        <v>40.77</v>
      </c>
      <c r="O841" s="31"/>
      <c r="P841" s="31"/>
      <c r="Q841" s="31"/>
    </row>
    <row r="842" spans="1:17" s="3" customFormat="1" ht="12">
      <c r="A842" s="219"/>
      <c r="B842" s="91" t="s">
        <v>924</v>
      </c>
      <c r="C842" s="92">
        <v>690</v>
      </c>
      <c r="D842" s="93">
        <f t="shared" si="195"/>
        <v>37.95</v>
      </c>
      <c r="E842" s="93">
        <v>7</v>
      </c>
      <c r="F842" s="94">
        <f t="shared" si="196"/>
        <v>44.95</v>
      </c>
      <c r="G842" s="94">
        <v>44.95</v>
      </c>
      <c r="H842" s="99">
        <v>42134</v>
      </c>
      <c r="I842" s="96">
        <f t="shared" si="197"/>
        <v>0</v>
      </c>
      <c r="J842" s="94"/>
      <c r="K842" s="94"/>
      <c r="L842" s="94"/>
      <c r="M842" s="106"/>
      <c r="N842" s="90">
        <f t="shared" si="198"/>
        <v>0</v>
      </c>
      <c r="O842" s="31"/>
      <c r="P842" s="31"/>
      <c r="Q842" s="31"/>
    </row>
    <row r="843" spans="1:17" s="3" customFormat="1" ht="12">
      <c r="A843" s="18"/>
      <c r="B843" s="184" t="s">
        <v>717</v>
      </c>
      <c r="C843" s="27">
        <v>680</v>
      </c>
      <c r="D843" s="28">
        <f t="shared" si="195"/>
        <v>37.4</v>
      </c>
      <c r="E843" s="28">
        <v>7</v>
      </c>
      <c r="F843" s="29">
        <f t="shared" si="196"/>
        <v>44.4</v>
      </c>
      <c r="G843" s="29"/>
      <c r="H843" s="34"/>
      <c r="I843" s="186">
        <f t="shared" si="197"/>
        <v>44.4</v>
      </c>
      <c r="J843" s="29"/>
      <c r="K843" s="29"/>
      <c r="L843" s="29"/>
      <c r="M843" s="187"/>
      <c r="N843" s="229">
        <f t="shared" si="198"/>
        <v>44.4</v>
      </c>
      <c r="O843" s="31"/>
      <c r="P843" s="31"/>
      <c r="Q843" s="31"/>
    </row>
    <row r="844" spans="1:17" s="3" customFormat="1" ht="12">
      <c r="A844" s="219"/>
      <c r="B844" s="184" t="s">
        <v>632</v>
      </c>
      <c r="C844" s="27">
        <v>530</v>
      </c>
      <c r="D844" s="28">
        <f t="shared" si="195"/>
        <v>29.15</v>
      </c>
      <c r="E844" s="28">
        <v>7</v>
      </c>
      <c r="F844" s="29">
        <f t="shared" si="196"/>
        <v>36.15</v>
      </c>
      <c r="G844" s="29"/>
      <c r="H844" s="30"/>
      <c r="I844" s="186">
        <f t="shared" si="197"/>
        <v>36.15</v>
      </c>
      <c r="J844" s="29"/>
      <c r="K844" s="29"/>
      <c r="L844" s="78">
        <v>1.44</v>
      </c>
      <c r="M844" s="187"/>
      <c r="N844" s="187">
        <f>SUM(I844:M845)</f>
        <v>36.15</v>
      </c>
      <c r="O844" s="31"/>
      <c r="P844" s="31"/>
      <c r="Q844" s="31"/>
    </row>
    <row r="845" spans="1:17" s="3" customFormat="1" ht="12">
      <c r="A845" s="219"/>
      <c r="B845" s="188" t="s">
        <v>632</v>
      </c>
      <c r="C845" s="37"/>
      <c r="D845" s="38"/>
      <c r="E845" s="38"/>
      <c r="F845" s="39"/>
      <c r="G845" s="39"/>
      <c r="H845" s="86">
        <v>42072</v>
      </c>
      <c r="I845" s="189"/>
      <c r="J845" s="39"/>
      <c r="K845" s="39"/>
      <c r="L845" s="85">
        <v>-1.44</v>
      </c>
      <c r="M845" s="190"/>
      <c r="N845" s="190"/>
      <c r="O845" s="31"/>
      <c r="P845" s="31"/>
      <c r="Q845" s="31"/>
    </row>
    <row r="846" spans="1:17" s="3" customFormat="1" ht="12">
      <c r="A846" s="18"/>
      <c r="B846" s="102" t="s">
        <v>628</v>
      </c>
      <c r="C846" s="103">
        <v>730</v>
      </c>
      <c r="D846" s="84">
        <f t="shared" si="195"/>
        <v>40.15</v>
      </c>
      <c r="E846" s="84">
        <v>7</v>
      </c>
      <c r="F846" s="101">
        <f t="shared" si="196"/>
        <v>47.15</v>
      </c>
      <c r="G846" s="101">
        <v>47.15</v>
      </c>
      <c r="H846" s="104">
        <v>42079</v>
      </c>
      <c r="I846" s="100">
        <f t="shared" si="197"/>
        <v>0</v>
      </c>
      <c r="J846" s="101"/>
      <c r="K846" s="101"/>
      <c r="L846" s="101"/>
      <c r="M846" s="117"/>
      <c r="N846" s="88">
        <f t="shared" si="198"/>
        <v>0</v>
      </c>
      <c r="O846" s="31"/>
      <c r="P846" s="31"/>
      <c r="Q846" s="31"/>
    </row>
    <row r="847" spans="1:17" s="3" customFormat="1" ht="12">
      <c r="A847" s="219"/>
      <c r="B847" s="57" t="s">
        <v>189</v>
      </c>
      <c r="C847" s="27">
        <v>563</v>
      </c>
      <c r="D847" s="28">
        <f>(SUM(C847:C848))*0.055</f>
        <v>89.925</v>
      </c>
      <c r="E847" s="28">
        <v>7</v>
      </c>
      <c r="F847" s="29">
        <f>SUM(D847:E848)</f>
        <v>96.925</v>
      </c>
      <c r="G847" s="29"/>
      <c r="H847" s="30"/>
      <c r="I847" s="186">
        <f>SUM(F847-G847)</f>
        <v>96.925</v>
      </c>
      <c r="J847" s="29"/>
      <c r="K847" s="58">
        <v>-0.23</v>
      </c>
      <c r="L847" s="29"/>
      <c r="M847" s="29"/>
      <c r="N847" s="229">
        <f>SUM(F847+J847+K847+L847+M847-G847-G848+J848+K848+L848+M848)</f>
        <v>96.695</v>
      </c>
      <c r="O847" s="31"/>
      <c r="P847" s="31"/>
      <c r="Q847" s="31"/>
    </row>
    <row r="848" spans="1:17" s="3" customFormat="1" ht="12">
      <c r="A848" s="18"/>
      <c r="B848" s="60" t="s">
        <v>799</v>
      </c>
      <c r="C848" s="37">
        <v>1072</v>
      </c>
      <c r="D848" s="38"/>
      <c r="E848" s="38"/>
      <c r="F848" s="39"/>
      <c r="G848" s="39"/>
      <c r="H848" s="48"/>
      <c r="I848" s="189"/>
      <c r="J848" s="39"/>
      <c r="K848" s="40"/>
      <c r="L848" s="39"/>
      <c r="M848" s="39"/>
      <c r="N848" s="230"/>
      <c r="O848" s="31"/>
      <c r="P848" s="31"/>
      <c r="Q848" s="31"/>
    </row>
    <row r="849" spans="1:17" s="3" customFormat="1" ht="12">
      <c r="A849" s="219"/>
      <c r="B849" s="102" t="s">
        <v>217</v>
      </c>
      <c r="C849" s="103">
        <v>1104</v>
      </c>
      <c r="D849" s="93">
        <f>SUM(C849*0.055)</f>
        <v>60.72</v>
      </c>
      <c r="E849" s="93">
        <v>7</v>
      </c>
      <c r="F849" s="101">
        <f t="shared" si="196"/>
        <v>67.72</v>
      </c>
      <c r="G849" s="101">
        <v>67.72</v>
      </c>
      <c r="H849" s="104">
        <v>42136</v>
      </c>
      <c r="I849" s="100">
        <f t="shared" si="197"/>
        <v>0</v>
      </c>
      <c r="J849" s="101"/>
      <c r="K849" s="101"/>
      <c r="L849" s="101"/>
      <c r="M849" s="117"/>
      <c r="N849" s="90">
        <f>SUM(I849:M849)</f>
        <v>0</v>
      </c>
      <c r="O849" s="31"/>
      <c r="P849" s="31"/>
      <c r="Q849" s="31"/>
    </row>
    <row r="850" spans="1:17" s="3" customFormat="1" ht="12">
      <c r="A850" s="18"/>
      <c r="B850" s="54" t="s">
        <v>269</v>
      </c>
      <c r="C850" s="51">
        <v>581</v>
      </c>
      <c r="D850" s="52">
        <f>SUM(C850*0.055)</f>
        <v>31.955000000000002</v>
      </c>
      <c r="E850" s="52">
        <v>7</v>
      </c>
      <c r="F850" s="50">
        <f t="shared" si="196"/>
        <v>38.955</v>
      </c>
      <c r="G850" s="50"/>
      <c r="H850" s="53"/>
      <c r="I850" s="193">
        <f aca="true" t="shared" si="199" ref="I850:I856">SUM(F850-G850)</f>
        <v>38.955</v>
      </c>
      <c r="J850" s="50"/>
      <c r="K850" s="50"/>
      <c r="L850" s="33">
        <v>0.48</v>
      </c>
      <c r="M850" s="194"/>
      <c r="N850" s="231">
        <f>SUM(I850:M850)</f>
        <v>39.434999999999995</v>
      </c>
      <c r="O850" s="31"/>
      <c r="P850" s="31"/>
      <c r="Q850" s="31"/>
    </row>
    <row r="851" spans="1:17" s="3" customFormat="1" ht="12">
      <c r="A851" s="219"/>
      <c r="B851" s="188" t="s">
        <v>858</v>
      </c>
      <c r="C851" s="37">
        <v>761</v>
      </c>
      <c r="D851" s="52">
        <f>SUM(C851*0.055)</f>
        <v>41.855</v>
      </c>
      <c r="E851" s="52">
        <v>7</v>
      </c>
      <c r="F851" s="39">
        <f t="shared" si="196"/>
        <v>48.855</v>
      </c>
      <c r="G851" s="39"/>
      <c r="H851" s="48"/>
      <c r="I851" s="189">
        <f t="shared" si="199"/>
        <v>48.855</v>
      </c>
      <c r="J851" s="39"/>
      <c r="K851" s="39"/>
      <c r="L851" s="39"/>
      <c r="M851" s="190"/>
      <c r="N851" s="231">
        <f>SUM(I851:M851)</f>
        <v>48.855</v>
      </c>
      <c r="O851" s="31"/>
      <c r="P851" s="31"/>
      <c r="Q851" s="31"/>
    </row>
    <row r="852" spans="1:17" s="3" customFormat="1" ht="12">
      <c r="A852" s="18"/>
      <c r="B852" s="75" t="s">
        <v>165</v>
      </c>
      <c r="C852" s="76">
        <v>577</v>
      </c>
      <c r="D852" s="77">
        <f>(SUM(C852:C854))*0.055</f>
        <v>99.385</v>
      </c>
      <c r="E852" s="77">
        <v>7</v>
      </c>
      <c r="F852" s="78">
        <f>SUM(D852:E854)</f>
        <v>106.385</v>
      </c>
      <c r="G852" s="78">
        <v>106.39</v>
      </c>
      <c r="H852" s="79">
        <v>42118</v>
      </c>
      <c r="I852" s="80">
        <v>0</v>
      </c>
      <c r="J852" s="78"/>
      <c r="K852" s="78"/>
      <c r="L852" s="78"/>
      <c r="M852" s="105"/>
      <c r="N852" s="81">
        <v>0</v>
      </c>
      <c r="O852" s="31"/>
      <c r="P852" s="31"/>
      <c r="Q852" s="31"/>
    </row>
    <row r="853" spans="1:17" s="3" customFormat="1" ht="12">
      <c r="A853" s="18"/>
      <c r="B853" s="102" t="s">
        <v>166</v>
      </c>
      <c r="C853" s="103">
        <v>631</v>
      </c>
      <c r="D853" s="97"/>
      <c r="E853" s="97"/>
      <c r="F853" s="101"/>
      <c r="G853" s="101"/>
      <c r="H853" s="104"/>
      <c r="I853" s="100"/>
      <c r="J853" s="101"/>
      <c r="K853" s="101"/>
      <c r="L853" s="101"/>
      <c r="M853" s="117"/>
      <c r="N853" s="117"/>
      <c r="O853" s="31"/>
      <c r="P853" s="31"/>
      <c r="Q853" s="31"/>
    </row>
    <row r="854" spans="1:17" s="3" customFormat="1" ht="12">
      <c r="A854" s="18"/>
      <c r="B854" s="82" t="s">
        <v>167</v>
      </c>
      <c r="C854" s="83">
        <v>599</v>
      </c>
      <c r="D854" s="84"/>
      <c r="E854" s="84"/>
      <c r="F854" s="85"/>
      <c r="G854" s="85"/>
      <c r="H854" s="86"/>
      <c r="I854" s="87"/>
      <c r="J854" s="85"/>
      <c r="K854" s="85"/>
      <c r="L854" s="85"/>
      <c r="M854" s="113"/>
      <c r="N854" s="113"/>
      <c r="O854" s="31"/>
      <c r="P854" s="31"/>
      <c r="Q854" s="31"/>
    </row>
    <row r="855" spans="1:17" s="3" customFormat="1" ht="12">
      <c r="A855" s="219"/>
      <c r="B855" s="91" t="s">
        <v>259</v>
      </c>
      <c r="C855" s="92">
        <v>590</v>
      </c>
      <c r="D855" s="93">
        <f>SUM(C855*0.055)</f>
        <v>32.45</v>
      </c>
      <c r="E855" s="93">
        <v>7</v>
      </c>
      <c r="F855" s="94">
        <f>SUM(D855:E855)</f>
        <v>39.45</v>
      </c>
      <c r="G855" s="94">
        <v>39.45</v>
      </c>
      <c r="H855" s="95">
        <v>42149</v>
      </c>
      <c r="I855" s="96">
        <f>SUM(F855-G855)</f>
        <v>0</v>
      </c>
      <c r="J855" s="94"/>
      <c r="K855" s="94"/>
      <c r="L855" s="94"/>
      <c r="M855" s="106"/>
      <c r="N855" s="90">
        <f>SUM(I855:M855)</f>
        <v>0</v>
      </c>
      <c r="O855" s="31"/>
      <c r="P855" s="31"/>
      <c r="Q855" s="31"/>
    </row>
    <row r="856" spans="1:17" s="3" customFormat="1" ht="12">
      <c r="A856" s="18"/>
      <c r="B856" s="191" t="s">
        <v>273</v>
      </c>
      <c r="C856" s="42">
        <v>540</v>
      </c>
      <c r="D856" s="52">
        <f>SUM(C856*0.055)+7</f>
        <v>36.7</v>
      </c>
      <c r="E856" s="43"/>
      <c r="F856" s="35">
        <f>SUM(D856:E856)</f>
        <v>36.7</v>
      </c>
      <c r="G856" s="35"/>
      <c r="H856" s="63"/>
      <c r="I856" s="35">
        <f t="shared" si="199"/>
        <v>36.7</v>
      </c>
      <c r="J856" s="35"/>
      <c r="K856" s="35"/>
      <c r="L856" s="35"/>
      <c r="M856" s="192"/>
      <c r="N856" s="231">
        <f>SUM(I856:M856)</f>
        <v>36.7</v>
      </c>
      <c r="O856" s="31"/>
      <c r="P856" s="31"/>
      <c r="Q856" s="31"/>
    </row>
    <row r="857" spans="1:17" s="3" customFormat="1" ht="12">
      <c r="A857" s="219"/>
      <c r="B857" s="57" t="s">
        <v>322</v>
      </c>
      <c r="C857" s="27">
        <v>607</v>
      </c>
      <c r="D857" s="28">
        <f>(SUM(C857:C858))*0.055</f>
        <v>48.015</v>
      </c>
      <c r="E857" s="28">
        <v>7</v>
      </c>
      <c r="F857" s="29">
        <f>SUM(D857:E858)</f>
        <v>55.015</v>
      </c>
      <c r="G857" s="29"/>
      <c r="H857" s="34"/>
      <c r="I857" s="29">
        <f>SUM(F857-G857)</f>
        <v>55.015</v>
      </c>
      <c r="J857" s="29"/>
      <c r="K857" s="58">
        <v>-0.19</v>
      </c>
      <c r="L857" s="29"/>
      <c r="M857" s="29"/>
      <c r="N857" s="229">
        <f>SUM(F857+J857+K857+L857+M857-G857-G858+J858+K858+L858+M858)</f>
        <v>54.825</v>
      </c>
      <c r="O857" s="31"/>
      <c r="P857" s="31"/>
      <c r="Q857" s="31"/>
    </row>
    <row r="858" spans="1:17" s="3" customFormat="1" ht="12">
      <c r="A858" s="219"/>
      <c r="B858" s="60" t="s">
        <v>323</v>
      </c>
      <c r="C858" s="37">
        <v>266</v>
      </c>
      <c r="D858" s="38"/>
      <c r="E858" s="38"/>
      <c r="F858" s="39"/>
      <c r="G858" s="39"/>
      <c r="H858" s="200"/>
      <c r="I858" s="39"/>
      <c r="J858" s="39"/>
      <c r="K858" s="40"/>
      <c r="L858" s="39"/>
      <c r="M858" s="39"/>
      <c r="N858" s="230"/>
      <c r="O858" s="31"/>
      <c r="P858" s="31"/>
      <c r="Q858" s="31"/>
    </row>
    <row r="859" spans="1:17" s="3" customFormat="1" ht="12">
      <c r="A859" s="18"/>
      <c r="B859" s="75" t="s">
        <v>232</v>
      </c>
      <c r="C859" s="76">
        <v>609</v>
      </c>
      <c r="D859" s="93">
        <f>SUM(C859*0.055)</f>
        <v>33.495</v>
      </c>
      <c r="E859" s="77">
        <v>7</v>
      </c>
      <c r="F859" s="78">
        <f>SUM(D859:E859)</f>
        <v>40.495</v>
      </c>
      <c r="G859" s="78">
        <v>40.5</v>
      </c>
      <c r="H859" s="79">
        <v>42153</v>
      </c>
      <c r="I859" s="80">
        <v>0</v>
      </c>
      <c r="J859" s="78"/>
      <c r="K859" s="78"/>
      <c r="L859" s="78"/>
      <c r="M859" s="105"/>
      <c r="N859" s="90">
        <v>0</v>
      </c>
      <c r="O859" s="31"/>
      <c r="P859" s="31"/>
      <c r="Q859" s="31"/>
    </row>
    <row r="860" spans="1:17" s="3" customFormat="1" ht="12">
      <c r="A860" s="219"/>
      <c r="B860" s="184" t="s">
        <v>504</v>
      </c>
      <c r="C860" s="27">
        <v>423</v>
      </c>
      <c r="D860" s="28">
        <f>(SUM(C860:C861))*0.055</f>
        <v>37.895</v>
      </c>
      <c r="E860" s="28">
        <v>7</v>
      </c>
      <c r="F860" s="29">
        <f>SUM(D860:E861)</f>
        <v>44.895</v>
      </c>
      <c r="G860" s="29"/>
      <c r="H860" s="34"/>
      <c r="I860" s="29">
        <f>SUM(F860-G860)</f>
        <v>44.895</v>
      </c>
      <c r="J860" s="29"/>
      <c r="K860" s="29"/>
      <c r="L860" s="29"/>
      <c r="M860" s="29"/>
      <c r="N860" s="229">
        <f>SUM(F860+J860+K860+L860+M860-G860-G861+J861+K861+L861+M861)</f>
        <v>44.895</v>
      </c>
      <c r="O860" s="31"/>
      <c r="P860" s="31"/>
      <c r="Q860" s="31"/>
    </row>
    <row r="861" spans="1:17" s="3" customFormat="1" ht="12">
      <c r="A861" s="219"/>
      <c r="B861" s="191" t="s">
        <v>323</v>
      </c>
      <c r="C861" s="42">
        <v>266</v>
      </c>
      <c r="D861" s="43"/>
      <c r="E861" s="43"/>
      <c r="F861" s="35"/>
      <c r="G861" s="35"/>
      <c r="H861" s="63"/>
      <c r="I861" s="35"/>
      <c r="J861" s="35"/>
      <c r="K861" s="35"/>
      <c r="L861" s="35"/>
      <c r="M861" s="35"/>
      <c r="N861" s="228"/>
      <c r="O861" s="31"/>
      <c r="P861" s="31"/>
      <c r="Q861" s="31"/>
    </row>
    <row r="862" spans="1:17" s="3" customFormat="1" ht="12">
      <c r="A862" s="18"/>
      <c r="B862" s="57" t="s">
        <v>562</v>
      </c>
      <c r="C862" s="76">
        <v>619</v>
      </c>
      <c r="D862" s="77">
        <f aca="true" t="shared" si="200" ref="D862:D885">SUM(C862*0.055)</f>
        <v>34.045</v>
      </c>
      <c r="E862" s="77">
        <v>7</v>
      </c>
      <c r="F862" s="78">
        <f>SUM(D862:E862)</f>
        <v>41.045</v>
      </c>
      <c r="G862" s="78">
        <v>41.1</v>
      </c>
      <c r="H862" s="79">
        <v>42109</v>
      </c>
      <c r="I862" s="67">
        <f>SUM(F862-G862)</f>
        <v>-0.054999999999999716</v>
      </c>
      <c r="J862" s="78"/>
      <c r="K862" s="78"/>
      <c r="L862" s="78">
        <v>0.23</v>
      </c>
      <c r="M862" s="105"/>
      <c r="N862" s="114">
        <f>SUM(I862:M863)</f>
        <v>-0.054999999999999716</v>
      </c>
      <c r="O862" s="31"/>
      <c r="P862" s="31"/>
      <c r="Q862" s="31"/>
    </row>
    <row r="863" spans="1:17" s="3" customFormat="1" ht="12">
      <c r="A863" s="18"/>
      <c r="B863" s="60" t="s">
        <v>562</v>
      </c>
      <c r="C863" s="83"/>
      <c r="D863" s="84"/>
      <c r="E863" s="84"/>
      <c r="F863" s="85"/>
      <c r="G863" s="85"/>
      <c r="H863" s="86">
        <v>42109</v>
      </c>
      <c r="I863" s="62"/>
      <c r="J863" s="85"/>
      <c r="K863" s="85"/>
      <c r="L863" s="85">
        <v>-0.23</v>
      </c>
      <c r="M863" s="113"/>
      <c r="N863" s="116"/>
      <c r="O863" s="31"/>
      <c r="P863" s="31"/>
      <c r="Q863" s="31"/>
    </row>
    <row r="864" spans="1:17" s="3" customFormat="1" ht="12">
      <c r="A864" s="219"/>
      <c r="B864" s="112" t="s">
        <v>563</v>
      </c>
      <c r="C864" s="103">
        <v>774</v>
      </c>
      <c r="D864" s="84">
        <f t="shared" si="200"/>
        <v>42.57</v>
      </c>
      <c r="E864" s="84">
        <v>7</v>
      </c>
      <c r="F864" s="101">
        <f>SUM(D864:E864)</f>
        <v>49.57</v>
      </c>
      <c r="G864" s="101">
        <v>50</v>
      </c>
      <c r="H864" s="104">
        <v>42132</v>
      </c>
      <c r="I864" s="118">
        <f>SUM(F864-G864)</f>
        <v>-0.4299999999999997</v>
      </c>
      <c r="J864" s="101"/>
      <c r="K864" s="36">
        <v>-2.56</v>
      </c>
      <c r="L864" s="101"/>
      <c r="M864" s="117"/>
      <c r="N864" s="61">
        <f aca="true" t="shared" si="201" ref="N864:N869">SUM(I864:M864)</f>
        <v>-2.9899999999999998</v>
      </c>
      <c r="O864" s="31"/>
      <c r="P864" s="31"/>
      <c r="Q864" s="31"/>
    </row>
    <row r="865" spans="1:17" s="3" customFormat="1" ht="12">
      <c r="A865" s="18"/>
      <c r="B865" s="32" t="s">
        <v>503</v>
      </c>
      <c r="C865" s="27">
        <v>630</v>
      </c>
      <c r="D865" s="28">
        <f t="shared" si="200"/>
        <v>34.65</v>
      </c>
      <c r="E865" s="28">
        <v>7</v>
      </c>
      <c r="F865" s="29">
        <f aca="true" t="shared" si="202" ref="F865:F875">SUM(D865:E865)</f>
        <v>41.65</v>
      </c>
      <c r="G865" s="29"/>
      <c r="H865" s="30"/>
      <c r="I865" s="186">
        <f aca="true" t="shared" si="203" ref="I865:I875">SUM(F865-G865)</f>
        <v>41.65</v>
      </c>
      <c r="J865" s="29"/>
      <c r="K865" s="29"/>
      <c r="L865" s="55">
        <v>0.01</v>
      </c>
      <c r="M865" s="187"/>
      <c r="N865" s="228">
        <f t="shared" si="201"/>
        <v>41.66</v>
      </c>
      <c r="O865" s="31"/>
      <c r="P865" s="31"/>
      <c r="Q865" s="31"/>
    </row>
    <row r="866" spans="1:17" s="3" customFormat="1" ht="12">
      <c r="A866" s="219"/>
      <c r="B866" s="75" t="s">
        <v>780</v>
      </c>
      <c r="C866" s="76">
        <v>857</v>
      </c>
      <c r="D866" s="77">
        <f t="shared" si="200"/>
        <v>47.135</v>
      </c>
      <c r="E866" s="77">
        <v>7</v>
      </c>
      <c r="F866" s="78">
        <f t="shared" si="202"/>
        <v>54.135</v>
      </c>
      <c r="G866" s="78">
        <v>29.73</v>
      </c>
      <c r="H866" s="79">
        <v>42095</v>
      </c>
      <c r="I866" s="80">
        <f t="shared" si="203"/>
        <v>24.404999999999998</v>
      </c>
      <c r="J866" s="78"/>
      <c r="K866" s="78">
        <v>-24.41</v>
      </c>
      <c r="L866" s="78"/>
      <c r="M866" s="105"/>
      <c r="N866" s="105">
        <v>0</v>
      </c>
      <c r="O866" s="31"/>
      <c r="P866" s="31"/>
      <c r="Q866" s="31"/>
    </row>
    <row r="867" spans="1:17" s="3" customFormat="1" ht="12">
      <c r="A867" s="219"/>
      <c r="B867" s="82" t="s">
        <v>780</v>
      </c>
      <c r="C867" s="83"/>
      <c r="D867" s="84"/>
      <c r="E867" s="84"/>
      <c r="F867" s="85"/>
      <c r="G867" s="85"/>
      <c r="H867" s="86" t="s">
        <v>66</v>
      </c>
      <c r="I867" s="87">
        <v>-24.41</v>
      </c>
      <c r="J867" s="85"/>
      <c r="K867" s="85">
        <v>24.41</v>
      </c>
      <c r="L867" s="85"/>
      <c r="M867" s="113"/>
      <c r="N867" s="113"/>
      <c r="O867" s="31"/>
      <c r="P867" s="31"/>
      <c r="Q867" s="31"/>
    </row>
    <row r="868" spans="1:17" s="3" customFormat="1" ht="12">
      <c r="A868" s="18"/>
      <c r="B868" s="46" t="s">
        <v>471</v>
      </c>
      <c r="C868" s="37">
        <v>479</v>
      </c>
      <c r="D868" s="38">
        <f t="shared" si="200"/>
        <v>26.345</v>
      </c>
      <c r="E868" s="38">
        <v>7</v>
      </c>
      <c r="F868" s="39">
        <f t="shared" si="202"/>
        <v>33.345</v>
      </c>
      <c r="G868" s="39"/>
      <c r="H868" s="48"/>
      <c r="I868" s="189">
        <f t="shared" si="203"/>
        <v>33.345</v>
      </c>
      <c r="J868" s="39"/>
      <c r="K868" s="47">
        <v>28.46</v>
      </c>
      <c r="L868" s="47">
        <v>1.54</v>
      </c>
      <c r="M868" s="190"/>
      <c r="N868" s="230">
        <f t="shared" si="201"/>
        <v>63.345</v>
      </c>
      <c r="O868" s="31"/>
      <c r="P868" s="31"/>
      <c r="Q868" s="31"/>
    </row>
    <row r="869" spans="1:17" s="3" customFormat="1" ht="12">
      <c r="A869" s="219"/>
      <c r="B869" s="82" t="s">
        <v>62</v>
      </c>
      <c r="C869" s="83">
        <v>630</v>
      </c>
      <c r="D869" s="93">
        <f t="shared" si="200"/>
        <v>34.65</v>
      </c>
      <c r="E869" s="93">
        <v>7</v>
      </c>
      <c r="F869" s="85">
        <f t="shared" si="202"/>
        <v>41.65</v>
      </c>
      <c r="G869" s="85">
        <v>41.65</v>
      </c>
      <c r="H869" s="98">
        <v>42060</v>
      </c>
      <c r="I869" s="87">
        <f t="shared" si="203"/>
        <v>0</v>
      </c>
      <c r="J869" s="85"/>
      <c r="K869" s="85"/>
      <c r="L869" s="85"/>
      <c r="M869" s="113"/>
      <c r="N869" s="88">
        <f t="shared" si="201"/>
        <v>0</v>
      </c>
      <c r="O869" s="31"/>
      <c r="P869" s="31"/>
      <c r="Q869" s="31"/>
    </row>
    <row r="870" spans="1:17" s="3" customFormat="1" ht="12">
      <c r="A870" s="18"/>
      <c r="B870" s="91" t="s">
        <v>795</v>
      </c>
      <c r="C870" s="92">
        <v>750</v>
      </c>
      <c r="D870" s="93">
        <f t="shared" si="200"/>
        <v>41.25</v>
      </c>
      <c r="E870" s="93">
        <v>7</v>
      </c>
      <c r="F870" s="94">
        <f t="shared" si="202"/>
        <v>48.25</v>
      </c>
      <c r="G870" s="94">
        <v>48.25</v>
      </c>
      <c r="H870" s="99">
        <v>42091</v>
      </c>
      <c r="I870" s="94">
        <f t="shared" si="203"/>
        <v>0</v>
      </c>
      <c r="J870" s="94"/>
      <c r="K870" s="94"/>
      <c r="L870" s="94"/>
      <c r="M870" s="106"/>
      <c r="N870" s="88">
        <f aca="true" t="shared" si="204" ref="N870:N879">SUM(I870:M870)</f>
        <v>0</v>
      </c>
      <c r="O870" s="31"/>
      <c r="P870" s="31"/>
      <c r="Q870" s="31"/>
    </row>
    <row r="871" spans="1:17" s="3" customFormat="1" ht="12">
      <c r="A871" s="219"/>
      <c r="B871" s="184" t="s">
        <v>433</v>
      </c>
      <c r="C871" s="27">
        <v>570</v>
      </c>
      <c r="D871" s="52">
        <f t="shared" si="200"/>
        <v>31.35</v>
      </c>
      <c r="E871" s="52">
        <v>7</v>
      </c>
      <c r="F871" s="29">
        <f t="shared" si="202"/>
        <v>38.35</v>
      </c>
      <c r="G871" s="29"/>
      <c r="H871" s="34"/>
      <c r="I871" s="186">
        <f t="shared" si="203"/>
        <v>38.35</v>
      </c>
      <c r="J871" s="29"/>
      <c r="K871" s="29"/>
      <c r="L871" s="29"/>
      <c r="M871" s="187"/>
      <c r="N871" s="230">
        <f t="shared" si="204"/>
        <v>38.35</v>
      </c>
      <c r="O871" s="31"/>
      <c r="P871" s="31"/>
      <c r="Q871" s="31"/>
    </row>
    <row r="872" spans="1:17" s="3" customFormat="1" ht="12">
      <c r="A872" s="18"/>
      <c r="B872" s="75" t="s">
        <v>401</v>
      </c>
      <c r="C872" s="76">
        <v>524</v>
      </c>
      <c r="D872" s="77">
        <f t="shared" si="200"/>
        <v>28.82</v>
      </c>
      <c r="E872" s="77">
        <v>7</v>
      </c>
      <c r="F872" s="78">
        <f t="shared" si="202"/>
        <v>35.82</v>
      </c>
      <c r="G872" s="78">
        <v>35.82</v>
      </c>
      <c r="H872" s="79">
        <v>42093</v>
      </c>
      <c r="I872" s="80">
        <f t="shared" si="203"/>
        <v>0</v>
      </c>
      <c r="J872" s="78"/>
      <c r="K872" s="78"/>
      <c r="L872" s="78"/>
      <c r="M872" s="105"/>
      <c r="N872" s="119">
        <f t="shared" si="204"/>
        <v>0</v>
      </c>
      <c r="O872" s="31"/>
      <c r="P872" s="31"/>
      <c r="Q872" s="31"/>
    </row>
    <row r="873" spans="1:17" s="3" customFormat="1" ht="12">
      <c r="A873" s="219"/>
      <c r="B873" s="75" t="s">
        <v>672</v>
      </c>
      <c r="C873" s="76">
        <v>589</v>
      </c>
      <c r="D873" s="77">
        <f t="shared" si="200"/>
        <v>32.395</v>
      </c>
      <c r="E873" s="77">
        <v>7</v>
      </c>
      <c r="F873" s="78">
        <f t="shared" si="202"/>
        <v>39.395</v>
      </c>
      <c r="G873" s="78">
        <v>39.4</v>
      </c>
      <c r="H873" s="79">
        <v>42108</v>
      </c>
      <c r="I873" s="80">
        <v>0</v>
      </c>
      <c r="J873" s="78"/>
      <c r="K873" s="78"/>
      <c r="L873" s="78">
        <v>0.86</v>
      </c>
      <c r="M873" s="105"/>
      <c r="N873" s="105">
        <f>SUM(I873:M874)</f>
        <v>0</v>
      </c>
      <c r="O873" s="31"/>
      <c r="P873" s="31"/>
      <c r="Q873" s="31"/>
    </row>
    <row r="874" spans="1:17" s="3" customFormat="1" ht="12">
      <c r="A874" s="219"/>
      <c r="B874" s="82" t="s">
        <v>672</v>
      </c>
      <c r="C874" s="83"/>
      <c r="D874" s="84"/>
      <c r="E874" s="84"/>
      <c r="F874" s="85"/>
      <c r="G874" s="85"/>
      <c r="H874" s="86">
        <v>42108</v>
      </c>
      <c r="I874" s="87"/>
      <c r="J874" s="85"/>
      <c r="K874" s="85"/>
      <c r="L874" s="85">
        <v>-0.86</v>
      </c>
      <c r="M874" s="113"/>
      <c r="N874" s="113"/>
      <c r="O874" s="31"/>
      <c r="P874" s="31"/>
      <c r="Q874" s="31"/>
    </row>
    <row r="875" spans="1:17" s="3" customFormat="1" ht="12">
      <c r="A875" s="18"/>
      <c r="B875" s="112" t="s">
        <v>481</v>
      </c>
      <c r="C875" s="42">
        <v>584</v>
      </c>
      <c r="D875" s="43">
        <f t="shared" si="200"/>
        <v>32.12</v>
      </c>
      <c r="E875" s="43">
        <v>7</v>
      </c>
      <c r="F875" s="35">
        <f t="shared" si="202"/>
        <v>39.12</v>
      </c>
      <c r="G875" s="35"/>
      <c r="H875" s="44"/>
      <c r="I875" s="196">
        <f t="shared" si="203"/>
        <v>39.12</v>
      </c>
      <c r="J875" s="35"/>
      <c r="K875" s="36">
        <v>-0.15</v>
      </c>
      <c r="L875" s="35"/>
      <c r="M875" s="192"/>
      <c r="N875" s="228">
        <f t="shared" si="204"/>
        <v>38.97</v>
      </c>
      <c r="O875" s="31"/>
      <c r="P875" s="31"/>
      <c r="Q875" s="31"/>
    </row>
    <row r="876" spans="1:17" s="3" customFormat="1" ht="12">
      <c r="A876" s="219"/>
      <c r="B876" s="184" t="s">
        <v>381</v>
      </c>
      <c r="C876" s="27">
        <v>643</v>
      </c>
      <c r="D876" s="28">
        <f t="shared" si="200"/>
        <v>35.365</v>
      </c>
      <c r="E876" s="28">
        <v>7</v>
      </c>
      <c r="F876" s="29">
        <f aca="true" t="shared" si="205" ref="F876:F885">SUM(D876:E876)</f>
        <v>42.365</v>
      </c>
      <c r="G876" s="29"/>
      <c r="H876" s="30"/>
      <c r="I876" s="186">
        <f aca="true" t="shared" si="206" ref="I876:I886">SUM(F876-G876)</f>
        <v>42.365</v>
      </c>
      <c r="J876" s="29"/>
      <c r="K876" s="78">
        <v>77.22</v>
      </c>
      <c r="L876" s="78">
        <v>5.98</v>
      </c>
      <c r="M876" s="205"/>
      <c r="N876" s="187">
        <f>SUM(I876:M877)</f>
        <v>42.36500000000001</v>
      </c>
      <c r="O876" s="31"/>
      <c r="P876" s="31"/>
      <c r="Q876" s="31"/>
    </row>
    <row r="877" spans="1:17" s="3" customFormat="1" ht="12">
      <c r="A877" s="219"/>
      <c r="B877" s="188" t="s">
        <v>381</v>
      </c>
      <c r="C877" s="37"/>
      <c r="D877" s="38"/>
      <c r="E877" s="38"/>
      <c r="F877" s="39"/>
      <c r="G877" s="39"/>
      <c r="H877" s="86">
        <v>42136</v>
      </c>
      <c r="I877" s="189"/>
      <c r="J877" s="39"/>
      <c r="K877" s="85">
        <v>-77.22</v>
      </c>
      <c r="L877" s="85">
        <v>-5.98</v>
      </c>
      <c r="M877" s="206"/>
      <c r="N877" s="190"/>
      <c r="O877" s="31"/>
      <c r="P877" s="31"/>
      <c r="Q877" s="31"/>
    </row>
    <row r="878" spans="1:17" s="3" customFormat="1" ht="12">
      <c r="A878" s="18"/>
      <c r="B878" s="191" t="s">
        <v>786</v>
      </c>
      <c r="C878" s="42">
        <v>621</v>
      </c>
      <c r="D878" s="38">
        <f t="shared" si="200"/>
        <v>34.155</v>
      </c>
      <c r="E878" s="38">
        <v>7</v>
      </c>
      <c r="F878" s="35">
        <f t="shared" si="205"/>
        <v>41.155</v>
      </c>
      <c r="G878" s="35"/>
      <c r="H878" s="44"/>
      <c r="I878" s="196">
        <f t="shared" si="206"/>
        <v>41.155</v>
      </c>
      <c r="J878" s="35"/>
      <c r="K878" s="35"/>
      <c r="L878" s="35"/>
      <c r="M878" s="203"/>
      <c r="N878" s="230">
        <f t="shared" si="204"/>
        <v>41.155</v>
      </c>
      <c r="O878" s="31"/>
      <c r="P878" s="31"/>
      <c r="Q878" s="31"/>
    </row>
    <row r="879" spans="1:17" s="3" customFormat="1" ht="12">
      <c r="A879" s="219"/>
      <c r="B879" s="184" t="s">
        <v>178</v>
      </c>
      <c r="C879" s="27">
        <v>575</v>
      </c>
      <c r="D879" s="28">
        <f t="shared" si="200"/>
        <v>31.625</v>
      </c>
      <c r="E879" s="28">
        <v>7</v>
      </c>
      <c r="F879" s="29">
        <f t="shared" si="205"/>
        <v>38.625</v>
      </c>
      <c r="G879" s="29"/>
      <c r="H879" s="34"/>
      <c r="I879" s="186">
        <f t="shared" si="206"/>
        <v>38.625</v>
      </c>
      <c r="J879" s="29"/>
      <c r="K879" s="29"/>
      <c r="L879" s="29"/>
      <c r="M879" s="187"/>
      <c r="N879" s="230">
        <f t="shared" si="204"/>
        <v>38.625</v>
      </c>
      <c r="O879" s="31"/>
      <c r="P879" s="31"/>
      <c r="Q879" s="31"/>
    </row>
    <row r="880" spans="1:17" s="3" customFormat="1" ht="12">
      <c r="A880" s="18"/>
      <c r="B880" s="184" t="s">
        <v>925</v>
      </c>
      <c r="C880" s="27">
        <v>617</v>
      </c>
      <c r="D880" s="28">
        <f t="shared" si="200"/>
        <v>33.935</v>
      </c>
      <c r="E880" s="28">
        <v>7</v>
      </c>
      <c r="F880" s="29">
        <f t="shared" si="205"/>
        <v>40.935</v>
      </c>
      <c r="G880" s="78">
        <v>0.61</v>
      </c>
      <c r="H880" s="79">
        <v>42047</v>
      </c>
      <c r="I880" s="186">
        <f>SUM(F880-G880)</f>
        <v>40.325</v>
      </c>
      <c r="J880" s="29"/>
      <c r="K880" s="78">
        <v>74.66</v>
      </c>
      <c r="L880" s="78">
        <v>5.87</v>
      </c>
      <c r="M880" s="187"/>
      <c r="N880" s="229">
        <f>SUM(I880:M881)</f>
        <v>40.32500000000001</v>
      </c>
      <c r="O880" s="31"/>
      <c r="P880" s="31"/>
      <c r="Q880" s="31"/>
    </row>
    <row r="881" spans="1:17" s="3" customFormat="1" ht="12">
      <c r="A881" s="18"/>
      <c r="B881" s="188" t="s">
        <v>925</v>
      </c>
      <c r="C881" s="37"/>
      <c r="D881" s="38"/>
      <c r="E881" s="38"/>
      <c r="F881" s="39"/>
      <c r="G881" s="39"/>
      <c r="H881" s="86">
        <v>42047</v>
      </c>
      <c r="I881" s="189"/>
      <c r="J881" s="39"/>
      <c r="K881" s="85">
        <v>-74.66</v>
      </c>
      <c r="L881" s="85">
        <v>-5.87</v>
      </c>
      <c r="M881" s="190"/>
      <c r="N881" s="190"/>
      <c r="O881" s="31"/>
      <c r="P881" s="31"/>
      <c r="Q881" s="31"/>
    </row>
    <row r="882" spans="1:17" s="3" customFormat="1" ht="12">
      <c r="A882" s="219"/>
      <c r="B882" s="112" t="s">
        <v>533</v>
      </c>
      <c r="C882" s="42">
        <v>645</v>
      </c>
      <c r="D882" s="38">
        <f t="shared" si="200"/>
        <v>35.475</v>
      </c>
      <c r="E882" s="38">
        <v>7</v>
      </c>
      <c r="F882" s="35">
        <f t="shared" si="205"/>
        <v>42.475</v>
      </c>
      <c r="G882" s="35"/>
      <c r="H882" s="44"/>
      <c r="I882" s="196">
        <f t="shared" si="206"/>
        <v>42.475</v>
      </c>
      <c r="J882" s="35"/>
      <c r="K882" s="36">
        <v>-4.48</v>
      </c>
      <c r="L882" s="35"/>
      <c r="M882" s="192"/>
      <c r="N882" s="230">
        <f>SUM(I882:M882)</f>
        <v>37.995000000000005</v>
      </c>
      <c r="O882" s="31"/>
      <c r="P882" s="31"/>
      <c r="Q882" s="31"/>
    </row>
    <row r="883" spans="1:17" s="3" customFormat="1" ht="12">
      <c r="A883" s="18"/>
      <c r="B883" s="54" t="s">
        <v>540</v>
      </c>
      <c r="C883" s="51">
        <v>732</v>
      </c>
      <c r="D883" s="52">
        <f t="shared" si="200"/>
        <v>40.26</v>
      </c>
      <c r="E883" s="52">
        <v>7</v>
      </c>
      <c r="F883" s="50">
        <f t="shared" si="205"/>
        <v>47.26</v>
      </c>
      <c r="G883" s="50"/>
      <c r="H883" s="53"/>
      <c r="I883" s="193">
        <f t="shared" si="206"/>
        <v>47.26</v>
      </c>
      <c r="J883" s="50"/>
      <c r="K883" s="33">
        <v>42.82</v>
      </c>
      <c r="L883" s="33">
        <v>2.31</v>
      </c>
      <c r="M883" s="194"/>
      <c r="N883" s="230">
        <f>SUM(I883:M883)</f>
        <v>92.39</v>
      </c>
      <c r="O883" s="31"/>
      <c r="P883" s="31"/>
      <c r="Q883" s="31"/>
    </row>
    <row r="884" spans="1:17" s="3" customFormat="1" ht="12">
      <c r="A884" s="219"/>
      <c r="B884" s="112" t="s">
        <v>281</v>
      </c>
      <c r="C884" s="103">
        <v>855</v>
      </c>
      <c r="D884" s="93">
        <f t="shared" si="200"/>
        <v>47.025</v>
      </c>
      <c r="E884" s="93">
        <v>7</v>
      </c>
      <c r="F884" s="101">
        <f t="shared" si="205"/>
        <v>54.025</v>
      </c>
      <c r="G884" s="101"/>
      <c r="H884" s="104"/>
      <c r="I884" s="100">
        <f t="shared" si="206"/>
        <v>54.025</v>
      </c>
      <c r="J884" s="101"/>
      <c r="K884" s="36">
        <v>-78.22</v>
      </c>
      <c r="L884" s="101"/>
      <c r="M884" s="117"/>
      <c r="N884" s="61">
        <f>SUM(I884:M884)</f>
        <v>-24.195</v>
      </c>
      <c r="O884" s="31"/>
      <c r="P884" s="31"/>
      <c r="Q884" s="31"/>
    </row>
    <row r="885" spans="1:17" s="3" customFormat="1" ht="12">
      <c r="A885" s="18"/>
      <c r="B885" s="54" t="s">
        <v>687</v>
      </c>
      <c r="C885" s="51">
        <v>1200</v>
      </c>
      <c r="D885" s="52">
        <f t="shared" si="200"/>
        <v>66</v>
      </c>
      <c r="E885" s="52">
        <v>7</v>
      </c>
      <c r="F885" s="50">
        <f t="shared" si="205"/>
        <v>73</v>
      </c>
      <c r="G885" s="50"/>
      <c r="H885" s="53"/>
      <c r="I885" s="193">
        <f t="shared" si="206"/>
        <v>73</v>
      </c>
      <c r="J885" s="50"/>
      <c r="K885" s="50"/>
      <c r="L885" s="33">
        <v>0.02</v>
      </c>
      <c r="M885" s="194"/>
      <c r="N885" s="230">
        <f>SUM(I885:M885)</f>
        <v>73.02</v>
      </c>
      <c r="O885" s="31"/>
      <c r="P885" s="31"/>
      <c r="Q885" s="31"/>
    </row>
    <row r="886" spans="1:17" s="3" customFormat="1" ht="12">
      <c r="A886" s="219"/>
      <c r="B886" s="191" t="s">
        <v>80</v>
      </c>
      <c r="C886" s="42">
        <v>749</v>
      </c>
      <c r="D886" s="28">
        <f>SUM(C886*0.055)</f>
        <v>41.195</v>
      </c>
      <c r="E886" s="43">
        <v>7</v>
      </c>
      <c r="F886" s="35">
        <f>SUM(D886:E887)</f>
        <v>61.725</v>
      </c>
      <c r="G886" s="35"/>
      <c r="H886" s="63"/>
      <c r="I886" s="35">
        <f t="shared" si="206"/>
        <v>61.725</v>
      </c>
      <c r="J886" s="35"/>
      <c r="K886" s="35"/>
      <c r="L886" s="35"/>
      <c r="M886" s="35"/>
      <c r="N886" s="229">
        <f>SUM(F886+J886+K886+L886+M886-G886-G887+J887+K887+L887+M887)</f>
        <v>61.725</v>
      </c>
      <c r="O886" s="31"/>
      <c r="P886" s="31"/>
      <c r="Q886" s="31"/>
    </row>
    <row r="887" spans="1:17" s="3" customFormat="1" ht="12">
      <c r="A887" s="219"/>
      <c r="B887" s="188" t="s">
        <v>80</v>
      </c>
      <c r="C887" s="37">
        <v>451</v>
      </c>
      <c r="D887" s="38">
        <f>SUM(C887*0.03)</f>
        <v>13.53</v>
      </c>
      <c r="E887" s="38"/>
      <c r="F887" s="39"/>
      <c r="G887" s="39"/>
      <c r="H887" s="200"/>
      <c r="I887" s="39"/>
      <c r="J887" s="39"/>
      <c r="K887" s="39"/>
      <c r="L887" s="39"/>
      <c r="M887" s="39"/>
      <c r="N887" s="230"/>
      <c r="O887" s="31"/>
      <c r="P887" s="31"/>
      <c r="Q887" s="31"/>
    </row>
    <row r="888" spans="1:17" s="3" customFormat="1" ht="12">
      <c r="A888" s="18"/>
      <c r="B888" s="91" t="s">
        <v>892</v>
      </c>
      <c r="C888" s="92">
        <v>792</v>
      </c>
      <c r="D888" s="93">
        <f>SUM(C888*0.055)</f>
        <v>43.56</v>
      </c>
      <c r="E888" s="93">
        <v>7</v>
      </c>
      <c r="F888" s="94">
        <f>SUM(D888:E888)</f>
        <v>50.56</v>
      </c>
      <c r="G888" s="94">
        <v>50.56</v>
      </c>
      <c r="H888" s="99">
        <v>42109</v>
      </c>
      <c r="I888" s="96">
        <f>SUM(F888-G888)</f>
        <v>0</v>
      </c>
      <c r="J888" s="94"/>
      <c r="K888" s="94"/>
      <c r="L888" s="94"/>
      <c r="M888" s="106"/>
      <c r="N888" s="88">
        <f>SUM(I888:M888)</f>
        <v>0</v>
      </c>
      <c r="O888" s="31"/>
      <c r="P888" s="31"/>
      <c r="Q888" s="31"/>
    </row>
    <row r="889" spans="1:17" s="3" customFormat="1" ht="12">
      <c r="A889" s="219"/>
      <c r="B889" s="91" t="s">
        <v>807</v>
      </c>
      <c r="C889" s="92">
        <v>880</v>
      </c>
      <c r="D889" s="93">
        <f>SUM(C889*0.055)</f>
        <v>48.4</v>
      </c>
      <c r="E889" s="93">
        <v>7</v>
      </c>
      <c r="F889" s="94">
        <f>SUM(D889:E889)</f>
        <v>55.4</v>
      </c>
      <c r="G889" s="94">
        <v>55.4</v>
      </c>
      <c r="H889" s="99">
        <v>42151</v>
      </c>
      <c r="I889" s="94">
        <f>SUM(F889-G889)</f>
        <v>0</v>
      </c>
      <c r="J889" s="94"/>
      <c r="K889" s="94"/>
      <c r="L889" s="94"/>
      <c r="M889" s="106"/>
      <c r="N889" s="88">
        <f>SUM(I889:M889)</f>
        <v>0</v>
      </c>
      <c r="O889" s="31"/>
      <c r="P889" s="31"/>
      <c r="Q889" s="31"/>
    </row>
    <row r="890" spans="1:17" s="3" customFormat="1" ht="12">
      <c r="A890" s="18"/>
      <c r="B890" s="32" t="s">
        <v>306</v>
      </c>
      <c r="C890" s="27">
        <v>738</v>
      </c>
      <c r="D890" s="28">
        <f>(SUM(C890:C891))*0.055</f>
        <v>79.86</v>
      </c>
      <c r="E890" s="28">
        <v>7</v>
      </c>
      <c r="F890" s="29">
        <f>SUM(D890:E891)</f>
        <v>86.86</v>
      </c>
      <c r="G890" s="29"/>
      <c r="H890" s="34"/>
      <c r="I890" s="29">
        <f>SUM(F890-G890)</f>
        <v>86.86</v>
      </c>
      <c r="J890" s="29"/>
      <c r="K890" s="29"/>
      <c r="L890" s="29"/>
      <c r="M890" s="29"/>
      <c r="N890" s="229">
        <f>SUM(I890:K891)</f>
        <v>96.12</v>
      </c>
      <c r="O890" s="31"/>
      <c r="P890" s="31"/>
      <c r="Q890" s="31"/>
    </row>
    <row r="891" spans="1:17" s="3" customFormat="1" ht="12">
      <c r="A891" s="18"/>
      <c r="B891" s="41" t="s">
        <v>305</v>
      </c>
      <c r="C891" s="42">
        <v>714</v>
      </c>
      <c r="D891" s="43"/>
      <c r="E891" s="43"/>
      <c r="F891" s="35"/>
      <c r="G891" s="35"/>
      <c r="H891" s="63"/>
      <c r="I891" s="35"/>
      <c r="J891" s="35"/>
      <c r="K891" s="45">
        <v>9.26</v>
      </c>
      <c r="L891" s="45" t="s">
        <v>991</v>
      </c>
      <c r="M891" s="35"/>
      <c r="N891" s="228"/>
      <c r="O891" s="31"/>
      <c r="P891" s="31"/>
      <c r="Q891" s="31"/>
    </row>
    <row r="892" spans="1:17" s="3" customFormat="1" ht="12">
      <c r="A892" s="219"/>
      <c r="B892" s="65" t="s">
        <v>844</v>
      </c>
      <c r="C892" s="92">
        <v>605</v>
      </c>
      <c r="D892" s="93">
        <f>SUM(C892*0.055)</f>
        <v>33.275</v>
      </c>
      <c r="E892" s="93">
        <v>7</v>
      </c>
      <c r="F892" s="94">
        <f>SUM(D892:E892)</f>
        <v>40.275</v>
      </c>
      <c r="G892" s="94">
        <v>40.3</v>
      </c>
      <c r="H892" s="95">
        <v>42072</v>
      </c>
      <c r="I892" s="120">
        <f>SUM(F892-G892)</f>
        <v>-0.02499999999999858</v>
      </c>
      <c r="J892" s="94"/>
      <c r="K892" s="94"/>
      <c r="L892" s="94"/>
      <c r="M892" s="106"/>
      <c r="N892" s="66">
        <f>SUM(I892:M892)</f>
        <v>-0.02499999999999858</v>
      </c>
      <c r="O892" s="31"/>
      <c r="P892" s="31"/>
      <c r="Q892" s="31"/>
    </row>
    <row r="893" spans="1:17" s="3" customFormat="1" ht="12">
      <c r="A893" s="18"/>
      <c r="B893" s="32" t="s">
        <v>162</v>
      </c>
      <c r="C893" s="27">
        <v>614</v>
      </c>
      <c r="D893" s="28">
        <f>SUM(C893*0.055)</f>
        <v>33.77</v>
      </c>
      <c r="E893" s="28">
        <v>7</v>
      </c>
      <c r="F893" s="29">
        <f>SUM(D893:E893)</f>
        <v>40.77</v>
      </c>
      <c r="G893" s="29"/>
      <c r="H893" s="30"/>
      <c r="I893" s="186">
        <f>SUM(F893-G893)</f>
        <v>40.77</v>
      </c>
      <c r="J893" s="29"/>
      <c r="K893" s="55">
        <v>37.18</v>
      </c>
      <c r="L893" s="55">
        <v>2.01</v>
      </c>
      <c r="M893" s="187"/>
      <c r="N893" s="229">
        <f>SUM(I893:M893)</f>
        <v>79.96000000000001</v>
      </c>
      <c r="O893" s="31"/>
      <c r="P893" s="31"/>
      <c r="Q893" s="31"/>
    </row>
    <row r="894" spans="1:17" s="3" customFormat="1" ht="12">
      <c r="A894" s="219"/>
      <c r="B894" s="184" t="s">
        <v>222</v>
      </c>
      <c r="C894" s="27">
        <v>609</v>
      </c>
      <c r="D894" s="28">
        <f>SUM(C894*0.055)</f>
        <v>33.495</v>
      </c>
      <c r="E894" s="28">
        <v>7</v>
      </c>
      <c r="F894" s="29">
        <f>SUM(D894:E894)</f>
        <v>40.495</v>
      </c>
      <c r="G894" s="29"/>
      <c r="H894" s="30"/>
      <c r="I894" s="186">
        <f>SUM(F894-G894)</f>
        <v>40.495</v>
      </c>
      <c r="J894" s="29"/>
      <c r="K894" s="78">
        <v>73.88</v>
      </c>
      <c r="L894" s="78">
        <v>5.86</v>
      </c>
      <c r="M894" s="187"/>
      <c r="N894" s="187">
        <f>SUM(I894:M895)</f>
        <v>40.495000000000005</v>
      </c>
      <c r="O894" s="31"/>
      <c r="P894" s="31"/>
      <c r="Q894" s="31"/>
    </row>
    <row r="895" spans="1:17" s="3" customFormat="1" ht="12">
      <c r="A895" s="219"/>
      <c r="B895" s="188" t="s">
        <v>222</v>
      </c>
      <c r="C895" s="37"/>
      <c r="D895" s="38"/>
      <c r="E895" s="38"/>
      <c r="F895" s="39"/>
      <c r="G895" s="39"/>
      <c r="H895" s="86">
        <v>42115</v>
      </c>
      <c r="I895" s="189"/>
      <c r="J895" s="39"/>
      <c r="K895" s="85">
        <v>-73.88</v>
      </c>
      <c r="L895" s="85">
        <v>-5.86</v>
      </c>
      <c r="M895" s="190"/>
      <c r="N895" s="190"/>
      <c r="O895" s="31"/>
      <c r="P895" s="31"/>
      <c r="Q895" s="31"/>
    </row>
    <row r="896" spans="1:17" s="3" customFormat="1" ht="12">
      <c r="A896" s="18"/>
      <c r="B896" s="191" t="s">
        <v>115</v>
      </c>
      <c r="C896" s="42">
        <v>597</v>
      </c>
      <c r="D896" s="43">
        <f>(SUM(C896:C897))*0.055</f>
        <v>76.34</v>
      </c>
      <c r="E896" s="43">
        <v>7</v>
      </c>
      <c r="F896" s="35">
        <f>SUM(D896:E897)</f>
        <v>83.34</v>
      </c>
      <c r="G896" s="35"/>
      <c r="H896" s="63"/>
      <c r="I896" s="196">
        <f>SUM(F896-G896)</f>
        <v>83.34</v>
      </c>
      <c r="J896" s="35"/>
      <c r="K896" s="35"/>
      <c r="L896" s="35"/>
      <c r="M896" s="35"/>
      <c r="N896" s="228">
        <f>SUM(F896+J896+K896+L896+M896-G896-G897+J897+K897+L897+M897)</f>
        <v>83.34</v>
      </c>
      <c r="O896" s="31"/>
      <c r="P896" s="31"/>
      <c r="Q896" s="31"/>
    </row>
    <row r="897" spans="1:17" s="3" customFormat="1" ht="12">
      <c r="A897" s="18"/>
      <c r="B897" s="191" t="s">
        <v>114</v>
      </c>
      <c r="C897" s="42">
        <v>791</v>
      </c>
      <c r="D897" s="43"/>
      <c r="E897" s="43"/>
      <c r="F897" s="35"/>
      <c r="G897" s="35"/>
      <c r="H897" s="214"/>
      <c r="I897" s="196"/>
      <c r="J897" s="35"/>
      <c r="K897" s="35"/>
      <c r="L897" s="35"/>
      <c r="M897" s="35"/>
      <c r="N897" s="228"/>
      <c r="O897" s="31"/>
      <c r="P897" s="31"/>
      <c r="Q897" s="31"/>
    </row>
    <row r="898" spans="1:17" s="3" customFormat="1" ht="12">
      <c r="A898" s="219"/>
      <c r="B898" s="91" t="s">
        <v>589</v>
      </c>
      <c r="C898" s="92">
        <v>591</v>
      </c>
      <c r="D898" s="93">
        <f aca="true" t="shared" si="207" ref="D898:D909">SUM(C898*0.055)</f>
        <v>32.505</v>
      </c>
      <c r="E898" s="93">
        <v>7</v>
      </c>
      <c r="F898" s="94">
        <f aca="true" t="shared" si="208" ref="F898:F904">SUM(D898:E898)</f>
        <v>39.505</v>
      </c>
      <c r="G898" s="94">
        <v>39.51</v>
      </c>
      <c r="H898" s="95">
        <v>42104</v>
      </c>
      <c r="I898" s="96">
        <v>0</v>
      </c>
      <c r="J898" s="94"/>
      <c r="K898" s="94"/>
      <c r="L898" s="94"/>
      <c r="M898" s="106"/>
      <c r="N898" s="90">
        <f aca="true" t="shared" si="209" ref="N898:N917">SUM(I898:M898)</f>
        <v>0</v>
      </c>
      <c r="O898" s="31"/>
      <c r="P898" s="31"/>
      <c r="Q898" s="31"/>
    </row>
    <row r="899" spans="1:17" s="3" customFormat="1" ht="12">
      <c r="A899" s="18"/>
      <c r="B899" s="82" t="s">
        <v>447</v>
      </c>
      <c r="C899" s="83">
        <v>642</v>
      </c>
      <c r="D899" s="93">
        <f t="shared" si="207"/>
        <v>35.31</v>
      </c>
      <c r="E899" s="93">
        <v>7</v>
      </c>
      <c r="F899" s="85">
        <f t="shared" si="208"/>
        <v>42.31</v>
      </c>
      <c r="G899" s="85">
        <v>42.31</v>
      </c>
      <c r="H899" s="86">
        <v>42130</v>
      </c>
      <c r="I899" s="87">
        <f aca="true" t="shared" si="210" ref="I899:I904">SUM(F899-G899)</f>
        <v>0</v>
      </c>
      <c r="J899" s="85"/>
      <c r="K899" s="85"/>
      <c r="L899" s="85"/>
      <c r="M899" s="113"/>
      <c r="N899" s="90">
        <f t="shared" si="209"/>
        <v>0</v>
      </c>
      <c r="O899" s="31"/>
      <c r="P899" s="31"/>
      <c r="Q899" s="31"/>
    </row>
    <row r="900" spans="1:17" s="3" customFormat="1" ht="12">
      <c r="A900" s="219"/>
      <c r="B900" s="91" t="s">
        <v>406</v>
      </c>
      <c r="C900" s="92">
        <v>598</v>
      </c>
      <c r="D900" s="93">
        <f t="shared" si="207"/>
        <v>32.89</v>
      </c>
      <c r="E900" s="93">
        <v>7</v>
      </c>
      <c r="F900" s="94">
        <f t="shared" si="208"/>
        <v>39.89</v>
      </c>
      <c r="G900" s="94">
        <v>39.89</v>
      </c>
      <c r="H900" s="99">
        <v>42091</v>
      </c>
      <c r="I900" s="96">
        <f t="shared" si="210"/>
        <v>0</v>
      </c>
      <c r="J900" s="94"/>
      <c r="K900" s="94"/>
      <c r="L900" s="94"/>
      <c r="M900" s="106"/>
      <c r="N900" s="90">
        <f t="shared" si="209"/>
        <v>0</v>
      </c>
      <c r="O900" s="31"/>
      <c r="P900" s="31"/>
      <c r="Q900" s="31"/>
    </row>
    <row r="901" spans="1:17" s="3" customFormat="1" ht="12">
      <c r="A901" s="18"/>
      <c r="B901" s="198" t="s">
        <v>316</v>
      </c>
      <c r="C901" s="51">
        <v>604</v>
      </c>
      <c r="D901" s="52">
        <f t="shared" si="207"/>
        <v>33.22</v>
      </c>
      <c r="E901" s="52">
        <v>7</v>
      </c>
      <c r="F901" s="50">
        <f t="shared" si="208"/>
        <v>40.22</v>
      </c>
      <c r="G901" s="50"/>
      <c r="H901" s="53"/>
      <c r="I901" s="193">
        <f t="shared" si="210"/>
        <v>40.22</v>
      </c>
      <c r="J901" s="50"/>
      <c r="K901" s="50"/>
      <c r="L901" s="50"/>
      <c r="M901" s="194"/>
      <c r="N901" s="231">
        <f t="shared" si="209"/>
        <v>40.22</v>
      </c>
      <c r="O901" s="31"/>
      <c r="P901" s="31"/>
      <c r="Q901" s="31"/>
    </row>
    <row r="902" spans="1:17" s="3" customFormat="1" ht="12">
      <c r="A902" s="219"/>
      <c r="B902" s="198" t="s">
        <v>875</v>
      </c>
      <c r="C902" s="51">
        <v>604</v>
      </c>
      <c r="D902" s="52">
        <f t="shared" si="207"/>
        <v>33.22</v>
      </c>
      <c r="E902" s="52">
        <v>7</v>
      </c>
      <c r="F902" s="50">
        <f t="shared" si="208"/>
        <v>40.22</v>
      </c>
      <c r="G902" s="50"/>
      <c r="H902" s="56"/>
      <c r="I902" s="193">
        <f t="shared" si="210"/>
        <v>40.22</v>
      </c>
      <c r="J902" s="50"/>
      <c r="K902" s="50"/>
      <c r="L902" s="50"/>
      <c r="M902" s="194"/>
      <c r="N902" s="231">
        <f t="shared" si="209"/>
        <v>40.22</v>
      </c>
      <c r="O902" s="31"/>
      <c r="P902" s="31"/>
      <c r="Q902" s="31"/>
    </row>
    <row r="903" spans="1:17" s="3" customFormat="1" ht="12">
      <c r="A903" s="18"/>
      <c r="B903" s="54" t="s">
        <v>930</v>
      </c>
      <c r="C903" s="92">
        <v>610</v>
      </c>
      <c r="D903" s="93">
        <f t="shared" si="207"/>
        <v>33.55</v>
      </c>
      <c r="E903" s="93">
        <v>7</v>
      </c>
      <c r="F903" s="94">
        <f t="shared" si="208"/>
        <v>40.55</v>
      </c>
      <c r="G903" s="94">
        <v>36.49</v>
      </c>
      <c r="H903" s="99">
        <v>42138</v>
      </c>
      <c r="I903" s="129">
        <f t="shared" si="210"/>
        <v>4.059999999999995</v>
      </c>
      <c r="J903" s="94"/>
      <c r="K903" s="94"/>
      <c r="L903" s="94"/>
      <c r="M903" s="106"/>
      <c r="N903" s="136">
        <f t="shared" si="209"/>
        <v>4.059999999999995</v>
      </c>
      <c r="O903" s="31"/>
      <c r="P903" s="31"/>
      <c r="Q903" s="31"/>
    </row>
    <row r="904" spans="1:17" s="3" customFormat="1" ht="12">
      <c r="A904" s="219"/>
      <c r="B904" s="32" t="s">
        <v>543</v>
      </c>
      <c r="C904" s="27">
        <v>608</v>
      </c>
      <c r="D904" s="52">
        <f t="shared" si="207"/>
        <v>33.44</v>
      </c>
      <c r="E904" s="52">
        <v>7</v>
      </c>
      <c r="F904" s="29">
        <f t="shared" si="208"/>
        <v>40.44</v>
      </c>
      <c r="G904" s="29"/>
      <c r="H904" s="30"/>
      <c r="I904" s="186">
        <f t="shared" si="210"/>
        <v>40.44</v>
      </c>
      <c r="J904" s="29"/>
      <c r="K904" s="29"/>
      <c r="L904" s="55">
        <v>0.36</v>
      </c>
      <c r="M904" s="215"/>
      <c r="N904" s="231">
        <f t="shared" si="209"/>
        <v>40.8</v>
      </c>
      <c r="O904" s="31"/>
      <c r="P904" s="31"/>
      <c r="Q904" s="31"/>
    </row>
    <row r="905" spans="1:17" s="3" customFormat="1" ht="12">
      <c r="A905" s="18"/>
      <c r="B905" s="198" t="s">
        <v>431</v>
      </c>
      <c r="C905" s="51">
        <v>612</v>
      </c>
      <c r="D905" s="52">
        <f t="shared" si="207"/>
        <v>33.660000000000004</v>
      </c>
      <c r="E905" s="52">
        <v>7</v>
      </c>
      <c r="F905" s="50">
        <f aca="true" t="shared" si="211" ref="F905:F911">SUM(D905:E905)</f>
        <v>40.660000000000004</v>
      </c>
      <c r="G905" s="50"/>
      <c r="H905" s="53"/>
      <c r="I905" s="193">
        <f aca="true" t="shared" si="212" ref="I905:I918">SUM(F905-G905)</f>
        <v>40.660000000000004</v>
      </c>
      <c r="J905" s="50"/>
      <c r="K905" s="50"/>
      <c r="L905" s="50"/>
      <c r="M905" s="194"/>
      <c r="N905" s="231">
        <f t="shared" si="209"/>
        <v>40.660000000000004</v>
      </c>
      <c r="O905" s="31"/>
      <c r="P905" s="31"/>
      <c r="Q905" s="31"/>
    </row>
    <row r="906" spans="1:17" s="3" customFormat="1" ht="12">
      <c r="A906" s="219"/>
      <c r="B906" s="46" t="s">
        <v>871</v>
      </c>
      <c r="C906" s="83">
        <v>601</v>
      </c>
      <c r="D906" s="93">
        <f t="shared" si="207"/>
        <v>33.055</v>
      </c>
      <c r="E906" s="93">
        <v>7</v>
      </c>
      <c r="F906" s="85">
        <f t="shared" si="211"/>
        <v>40.055</v>
      </c>
      <c r="G906" s="85">
        <v>40</v>
      </c>
      <c r="H906" s="98">
        <v>42085</v>
      </c>
      <c r="I906" s="130">
        <v>0.06</v>
      </c>
      <c r="J906" s="85"/>
      <c r="K906" s="47">
        <v>0.05</v>
      </c>
      <c r="L906" s="85"/>
      <c r="M906" s="113"/>
      <c r="N906" s="136">
        <f t="shared" si="209"/>
        <v>0.11</v>
      </c>
      <c r="O906" s="31"/>
      <c r="P906" s="31"/>
      <c r="Q906" s="31"/>
    </row>
    <row r="907" spans="1:17" s="3" customFormat="1" ht="12">
      <c r="A907" s="18"/>
      <c r="B907" s="91" t="s">
        <v>535</v>
      </c>
      <c r="C907" s="92">
        <v>606</v>
      </c>
      <c r="D907" s="93">
        <f t="shared" si="207"/>
        <v>33.33</v>
      </c>
      <c r="E907" s="93">
        <v>7</v>
      </c>
      <c r="F907" s="94">
        <f t="shared" si="211"/>
        <v>40.33</v>
      </c>
      <c r="G907" s="94">
        <v>40.33</v>
      </c>
      <c r="H907" s="95">
        <v>42122</v>
      </c>
      <c r="I907" s="96">
        <f t="shared" si="212"/>
        <v>0</v>
      </c>
      <c r="J907" s="94"/>
      <c r="K907" s="94"/>
      <c r="L907" s="94"/>
      <c r="M907" s="106"/>
      <c r="N907" s="90">
        <f t="shared" si="209"/>
        <v>0</v>
      </c>
      <c r="O907" s="31"/>
      <c r="P907" s="31"/>
      <c r="Q907" s="31"/>
    </row>
    <row r="908" spans="1:17" s="3" customFormat="1" ht="12">
      <c r="A908" s="219"/>
      <c r="B908" s="91" t="s">
        <v>400</v>
      </c>
      <c r="C908" s="92">
        <v>622</v>
      </c>
      <c r="D908" s="93">
        <f t="shared" si="207"/>
        <v>34.21</v>
      </c>
      <c r="E908" s="93">
        <v>7</v>
      </c>
      <c r="F908" s="94">
        <f t="shared" si="211"/>
        <v>41.21</v>
      </c>
      <c r="G908" s="94">
        <v>41.21</v>
      </c>
      <c r="H908" s="99">
        <v>42137</v>
      </c>
      <c r="I908" s="96">
        <f t="shared" si="212"/>
        <v>0</v>
      </c>
      <c r="J908" s="94"/>
      <c r="K908" s="94"/>
      <c r="L908" s="94"/>
      <c r="M908" s="106"/>
      <c r="N908" s="90">
        <f t="shared" si="209"/>
        <v>0</v>
      </c>
      <c r="O908" s="31"/>
      <c r="P908" s="31"/>
      <c r="Q908" s="31"/>
    </row>
    <row r="909" spans="1:17" s="3" customFormat="1" ht="12">
      <c r="A909" s="18"/>
      <c r="B909" s="184" t="s">
        <v>235</v>
      </c>
      <c r="C909" s="27">
        <v>649</v>
      </c>
      <c r="D909" s="52">
        <f t="shared" si="207"/>
        <v>35.695</v>
      </c>
      <c r="E909" s="52">
        <v>7</v>
      </c>
      <c r="F909" s="29">
        <f t="shared" si="211"/>
        <v>42.695</v>
      </c>
      <c r="G909" s="29"/>
      <c r="H909" s="30"/>
      <c r="I909" s="186">
        <f t="shared" si="212"/>
        <v>42.695</v>
      </c>
      <c r="J909" s="29"/>
      <c r="K909" s="29"/>
      <c r="L909" s="29"/>
      <c r="M909" s="187"/>
      <c r="N909" s="231">
        <f t="shared" si="209"/>
        <v>42.695</v>
      </c>
      <c r="O909" s="31"/>
      <c r="P909" s="31"/>
      <c r="Q909" s="31"/>
    </row>
    <row r="910" spans="1:17" s="3" customFormat="1" ht="12">
      <c r="A910" s="219"/>
      <c r="B910" s="184" t="s">
        <v>883</v>
      </c>
      <c r="C910" s="27">
        <v>1038</v>
      </c>
      <c r="D910" s="28">
        <f>(SUM(C910:C910))*0.055</f>
        <v>57.09</v>
      </c>
      <c r="E910" s="28">
        <v>7</v>
      </c>
      <c r="F910" s="29">
        <f t="shared" si="211"/>
        <v>64.09</v>
      </c>
      <c r="G910" s="29"/>
      <c r="H910" s="30"/>
      <c r="I910" s="186">
        <f t="shared" si="212"/>
        <v>64.09</v>
      </c>
      <c r="J910" s="29"/>
      <c r="K910" s="29"/>
      <c r="L910" s="29"/>
      <c r="M910" s="187"/>
      <c r="N910" s="229">
        <f t="shared" si="209"/>
        <v>64.09</v>
      </c>
      <c r="O910" s="31"/>
      <c r="P910" s="31"/>
      <c r="Q910" s="31"/>
    </row>
    <row r="911" spans="1:17" s="3" customFormat="1" ht="12">
      <c r="A911" s="18"/>
      <c r="B911" s="75" t="s">
        <v>292</v>
      </c>
      <c r="C911" s="76">
        <v>697</v>
      </c>
      <c r="D911" s="77">
        <f aca="true" t="shared" si="213" ref="D911:D917">SUM(C911*0.055)</f>
        <v>38.335</v>
      </c>
      <c r="E911" s="77">
        <v>7</v>
      </c>
      <c r="F911" s="78">
        <f t="shared" si="211"/>
        <v>45.335</v>
      </c>
      <c r="G911" s="78">
        <v>45.1</v>
      </c>
      <c r="H911" s="79">
        <v>42108</v>
      </c>
      <c r="I911" s="80">
        <v>0.24</v>
      </c>
      <c r="J911" s="78"/>
      <c r="K911" s="78">
        <v>-0.24</v>
      </c>
      <c r="L911" s="78"/>
      <c r="M911" s="105"/>
      <c r="N911" s="105">
        <f>SUM(I911:M912)</f>
        <v>0</v>
      </c>
      <c r="O911" s="31"/>
      <c r="P911" s="31"/>
      <c r="Q911" s="31"/>
    </row>
    <row r="912" spans="1:17" s="3" customFormat="1" ht="12">
      <c r="A912" s="18"/>
      <c r="B912" s="82" t="s">
        <v>292</v>
      </c>
      <c r="C912" s="83"/>
      <c r="D912" s="84"/>
      <c r="E912" s="84"/>
      <c r="F912" s="85"/>
      <c r="G912" s="85"/>
      <c r="H912" s="86" t="s">
        <v>66</v>
      </c>
      <c r="I912" s="87">
        <v>-0.24</v>
      </c>
      <c r="J912" s="85"/>
      <c r="K912" s="85">
        <v>0.24</v>
      </c>
      <c r="L912" s="85"/>
      <c r="M912" s="113"/>
      <c r="N912" s="113"/>
      <c r="O912" s="31"/>
      <c r="P912" s="31"/>
      <c r="Q912" s="31"/>
    </row>
    <row r="913" spans="1:17" s="3" customFormat="1" ht="12">
      <c r="A913" s="219"/>
      <c r="B913" s="46" t="s">
        <v>544</v>
      </c>
      <c r="C913" s="37">
        <v>770</v>
      </c>
      <c r="D913" s="38">
        <f t="shared" si="213"/>
        <v>42.35</v>
      </c>
      <c r="E913" s="38">
        <v>7</v>
      </c>
      <c r="F913" s="39">
        <f>SUM(D913:E913)-33</f>
        <v>16.35</v>
      </c>
      <c r="G913" s="39"/>
      <c r="H913" s="48"/>
      <c r="I913" s="189">
        <f t="shared" si="212"/>
        <v>16.35</v>
      </c>
      <c r="J913" s="39"/>
      <c r="K913" s="47">
        <v>30.64</v>
      </c>
      <c r="L913" s="47">
        <v>2.12</v>
      </c>
      <c r="M913" s="190"/>
      <c r="N913" s="230">
        <f t="shared" si="209"/>
        <v>49.11</v>
      </c>
      <c r="O913" s="31"/>
      <c r="P913" s="31"/>
      <c r="Q913" s="31"/>
    </row>
    <row r="914" spans="1:17" s="3" customFormat="1" ht="12">
      <c r="A914" s="18"/>
      <c r="B914" s="75" t="s">
        <v>699</v>
      </c>
      <c r="C914" s="76">
        <v>828</v>
      </c>
      <c r="D914" s="93">
        <f t="shared" si="213"/>
        <v>45.54</v>
      </c>
      <c r="E914" s="93">
        <v>7</v>
      </c>
      <c r="F914" s="78">
        <f>SUM(D914:E914)</f>
        <v>52.54</v>
      </c>
      <c r="G914" s="78">
        <v>52.54</v>
      </c>
      <c r="H914" s="79">
        <v>42153</v>
      </c>
      <c r="I914" s="80">
        <f t="shared" si="212"/>
        <v>0</v>
      </c>
      <c r="J914" s="78"/>
      <c r="K914" s="78"/>
      <c r="L914" s="78"/>
      <c r="M914" s="105"/>
      <c r="N914" s="90">
        <f t="shared" si="209"/>
        <v>0</v>
      </c>
      <c r="O914" s="31"/>
      <c r="P914" s="31"/>
      <c r="Q914" s="31"/>
    </row>
    <row r="915" spans="1:17" s="3" customFormat="1" ht="12">
      <c r="A915" s="219"/>
      <c r="B915" s="54" t="s">
        <v>32</v>
      </c>
      <c r="C915" s="51">
        <v>732</v>
      </c>
      <c r="D915" s="52">
        <f t="shared" si="213"/>
        <v>40.26</v>
      </c>
      <c r="E915" s="52">
        <v>7</v>
      </c>
      <c r="F915" s="50">
        <f>SUM(D915:E915)</f>
        <v>47.26</v>
      </c>
      <c r="G915" s="50"/>
      <c r="H915" s="53"/>
      <c r="I915" s="193">
        <f t="shared" si="212"/>
        <v>47.26</v>
      </c>
      <c r="J915" s="50"/>
      <c r="K915" s="50"/>
      <c r="L915" s="33">
        <v>0.37</v>
      </c>
      <c r="M915" s="194"/>
      <c r="N915" s="231">
        <f t="shared" si="209"/>
        <v>47.629999999999995</v>
      </c>
      <c r="O915" s="31"/>
      <c r="P915" s="31"/>
      <c r="Q915" s="31"/>
    </row>
    <row r="916" spans="1:17" s="3" customFormat="1" ht="12">
      <c r="A916" s="18"/>
      <c r="B916" s="102" t="s">
        <v>763</v>
      </c>
      <c r="C916" s="103">
        <v>1050</v>
      </c>
      <c r="D916" s="93">
        <f t="shared" si="213"/>
        <v>57.75</v>
      </c>
      <c r="E916" s="93">
        <v>7</v>
      </c>
      <c r="F916" s="101">
        <f>SUM(D916:E916)</f>
        <v>64.75</v>
      </c>
      <c r="G916" s="101">
        <v>64.75</v>
      </c>
      <c r="H916" s="104">
        <v>42114</v>
      </c>
      <c r="I916" s="100">
        <f t="shared" si="212"/>
        <v>0</v>
      </c>
      <c r="J916" s="101"/>
      <c r="K916" s="101"/>
      <c r="L916" s="101"/>
      <c r="M916" s="117"/>
      <c r="N916" s="90">
        <f t="shared" si="209"/>
        <v>0</v>
      </c>
      <c r="O916" s="31"/>
      <c r="P916" s="31"/>
      <c r="Q916" s="31"/>
    </row>
    <row r="917" spans="1:17" s="3" customFormat="1" ht="12">
      <c r="A917" s="219"/>
      <c r="B917" s="198" t="s">
        <v>249</v>
      </c>
      <c r="C917" s="51">
        <v>818</v>
      </c>
      <c r="D917" s="52">
        <f t="shared" si="213"/>
        <v>44.99</v>
      </c>
      <c r="E917" s="52">
        <v>7</v>
      </c>
      <c r="F917" s="50">
        <f>SUM(D917:E917)</f>
        <v>51.99</v>
      </c>
      <c r="G917" s="50"/>
      <c r="H917" s="53"/>
      <c r="I917" s="193">
        <f t="shared" si="212"/>
        <v>51.99</v>
      </c>
      <c r="J917" s="50"/>
      <c r="K917" s="50"/>
      <c r="L917" s="50"/>
      <c r="M917" s="194"/>
      <c r="N917" s="231">
        <f t="shared" si="209"/>
        <v>51.99</v>
      </c>
      <c r="O917" s="31"/>
      <c r="P917" s="31"/>
      <c r="Q917" s="31"/>
    </row>
    <row r="918" spans="1:17" s="3" customFormat="1" ht="12">
      <c r="A918" s="18"/>
      <c r="B918" s="75" t="s">
        <v>334</v>
      </c>
      <c r="C918" s="76">
        <v>638</v>
      </c>
      <c r="D918" s="77">
        <f>(SUM(C918:C919))*0.055</f>
        <v>43.01</v>
      </c>
      <c r="E918" s="77">
        <v>7</v>
      </c>
      <c r="F918" s="78">
        <f>SUM(D918:E919)</f>
        <v>50.01</v>
      </c>
      <c r="G918" s="78">
        <v>50.01</v>
      </c>
      <c r="H918" s="89">
        <v>42091</v>
      </c>
      <c r="I918" s="78">
        <f t="shared" si="212"/>
        <v>0</v>
      </c>
      <c r="J918" s="78"/>
      <c r="K918" s="78"/>
      <c r="L918" s="78"/>
      <c r="M918" s="78"/>
      <c r="N918" s="81">
        <f>SUM(F918+J918+K918+L918+M918-G918-G919+J919+K919+L919+M919)</f>
        <v>0</v>
      </c>
      <c r="O918" s="31"/>
      <c r="P918" s="31"/>
      <c r="Q918" s="31"/>
    </row>
    <row r="919" spans="1:17" s="3" customFormat="1" ht="12">
      <c r="A919" s="18"/>
      <c r="B919" s="82" t="s">
        <v>334</v>
      </c>
      <c r="C919" s="83">
        <v>144</v>
      </c>
      <c r="D919" s="84"/>
      <c r="E919" s="84"/>
      <c r="F919" s="85"/>
      <c r="G919" s="85"/>
      <c r="H919" s="98"/>
      <c r="I919" s="85"/>
      <c r="J919" s="85"/>
      <c r="K919" s="85"/>
      <c r="L919" s="86"/>
      <c r="M919" s="85"/>
      <c r="N919" s="88"/>
      <c r="O919" s="31"/>
      <c r="P919" s="31"/>
      <c r="Q919" s="31"/>
    </row>
    <row r="920" spans="1:17" s="3" customFormat="1" ht="12">
      <c r="A920" s="219"/>
      <c r="B920" s="184" t="s">
        <v>90</v>
      </c>
      <c r="C920" s="27">
        <v>816</v>
      </c>
      <c r="D920" s="28">
        <f>SUM(C920*0.055)</f>
        <v>44.88</v>
      </c>
      <c r="E920" s="28">
        <v>7</v>
      </c>
      <c r="F920" s="29">
        <f>SUM(D920:E920)</f>
        <v>51.88</v>
      </c>
      <c r="G920" s="29"/>
      <c r="H920" s="30"/>
      <c r="I920" s="186">
        <f>SUM(F920-G920)</f>
        <v>51.88</v>
      </c>
      <c r="J920" s="29"/>
      <c r="K920" s="29"/>
      <c r="L920" s="29"/>
      <c r="M920" s="187"/>
      <c r="N920" s="229">
        <f>SUM(I920:M920)</f>
        <v>51.88</v>
      </c>
      <c r="O920" s="31"/>
      <c r="P920" s="31"/>
      <c r="Q920" s="31"/>
    </row>
    <row r="921" spans="1:17" s="3" customFormat="1" ht="12">
      <c r="A921" s="18"/>
      <c r="B921" s="75" t="s">
        <v>102</v>
      </c>
      <c r="C921" s="76">
        <v>615</v>
      </c>
      <c r="D921" s="77">
        <f>SUM(C921*0.055)</f>
        <v>33.825</v>
      </c>
      <c r="E921" s="77">
        <v>7</v>
      </c>
      <c r="F921" s="78">
        <f>SUM(D921:E921)</f>
        <v>40.825</v>
      </c>
      <c r="G921" s="78">
        <v>40.61</v>
      </c>
      <c r="H921" s="79">
        <v>42135</v>
      </c>
      <c r="I921" s="80">
        <f>SUM(F921-G921)</f>
        <v>0.2150000000000034</v>
      </c>
      <c r="J921" s="78"/>
      <c r="K921" s="78">
        <v>-0.22</v>
      </c>
      <c r="L921" s="78"/>
      <c r="M921" s="105"/>
      <c r="N921" s="105">
        <v>0</v>
      </c>
      <c r="O921" s="31"/>
      <c r="P921" s="31"/>
      <c r="Q921" s="31"/>
    </row>
    <row r="922" spans="1:17" s="3" customFormat="1" ht="12">
      <c r="A922" s="18"/>
      <c r="B922" s="82" t="s">
        <v>102</v>
      </c>
      <c r="C922" s="83"/>
      <c r="D922" s="84"/>
      <c r="E922" s="84"/>
      <c r="F922" s="85"/>
      <c r="G922" s="85"/>
      <c r="H922" s="86" t="s">
        <v>66</v>
      </c>
      <c r="I922" s="87">
        <v>-0.22</v>
      </c>
      <c r="J922" s="85"/>
      <c r="K922" s="85">
        <v>0.22</v>
      </c>
      <c r="L922" s="85"/>
      <c r="M922" s="113"/>
      <c r="N922" s="113"/>
      <c r="O922" s="31"/>
      <c r="P922" s="31"/>
      <c r="Q922" s="31"/>
    </row>
    <row r="923" spans="1:17" s="3" customFormat="1" ht="12">
      <c r="A923" s="219"/>
      <c r="B923" s="102" t="s">
        <v>803</v>
      </c>
      <c r="C923" s="103">
        <v>829</v>
      </c>
      <c r="D923" s="97">
        <f>SUM(C923*0.055)</f>
        <v>45.595</v>
      </c>
      <c r="E923" s="97">
        <v>7</v>
      </c>
      <c r="F923" s="101">
        <f>SUM(D923:E923)</f>
        <v>52.595</v>
      </c>
      <c r="G923" s="101">
        <v>52.31</v>
      </c>
      <c r="H923" s="104">
        <v>42130</v>
      </c>
      <c r="I923" s="100">
        <f>SUM(F923-G923)+0.01</f>
        <v>0.2949999999999966</v>
      </c>
      <c r="J923" s="101"/>
      <c r="K923" s="101">
        <v>-0.29</v>
      </c>
      <c r="L923" s="101"/>
      <c r="M923" s="117"/>
      <c r="N923" s="117">
        <v>0</v>
      </c>
      <c r="O923" s="31"/>
      <c r="P923" s="31"/>
      <c r="Q923" s="31"/>
    </row>
    <row r="924" spans="1:17" s="3" customFormat="1" ht="12">
      <c r="A924" s="219"/>
      <c r="B924" s="82" t="s">
        <v>803</v>
      </c>
      <c r="C924" s="83"/>
      <c r="D924" s="84"/>
      <c r="E924" s="84"/>
      <c r="F924" s="85"/>
      <c r="G924" s="85"/>
      <c r="H924" s="86" t="s">
        <v>66</v>
      </c>
      <c r="I924" s="87">
        <v>-0.29</v>
      </c>
      <c r="J924" s="85"/>
      <c r="K924" s="85">
        <v>0.29</v>
      </c>
      <c r="L924" s="85"/>
      <c r="M924" s="113"/>
      <c r="N924" s="113"/>
      <c r="O924" s="31"/>
      <c r="P924" s="31"/>
      <c r="Q924" s="31"/>
    </row>
    <row r="925" spans="1:17" s="3" customFormat="1" ht="12">
      <c r="A925" s="18"/>
      <c r="B925" s="46" t="s">
        <v>24</v>
      </c>
      <c r="C925" s="37">
        <v>1033</v>
      </c>
      <c r="D925" s="38">
        <f>SUM(C925*0.055)</f>
        <v>56.815</v>
      </c>
      <c r="E925" s="38">
        <v>7</v>
      </c>
      <c r="F925" s="39">
        <f>SUM(D925:E925)</f>
        <v>63.815</v>
      </c>
      <c r="G925" s="39"/>
      <c r="H925" s="48"/>
      <c r="I925" s="189">
        <f>SUM(F925-G925)</f>
        <v>63.815</v>
      </c>
      <c r="J925" s="39"/>
      <c r="K925" s="47">
        <v>57.81</v>
      </c>
      <c r="L925" s="47">
        <v>3.66</v>
      </c>
      <c r="M925" s="190"/>
      <c r="N925" s="230">
        <f>SUM(I925:M925)</f>
        <v>125.285</v>
      </c>
      <c r="O925" s="31"/>
      <c r="P925" s="31"/>
      <c r="Q925" s="31"/>
    </row>
    <row r="926" spans="1:17" s="3" customFormat="1" ht="12">
      <c r="A926" s="219"/>
      <c r="B926" s="191" t="s">
        <v>207</v>
      </c>
      <c r="C926" s="42">
        <v>809</v>
      </c>
      <c r="D926" s="28">
        <f>(SUM(C926:C927))*0.055</f>
        <v>79.365</v>
      </c>
      <c r="E926" s="43">
        <v>7</v>
      </c>
      <c r="F926" s="35">
        <f>SUM(D926:E927)</f>
        <v>86.365</v>
      </c>
      <c r="G926" s="35"/>
      <c r="H926" s="63"/>
      <c r="I926" s="35">
        <f>SUM(F926-G926)</f>
        <v>86.365</v>
      </c>
      <c r="J926" s="35"/>
      <c r="K926" s="35"/>
      <c r="L926" s="35"/>
      <c r="M926" s="35"/>
      <c r="N926" s="229">
        <f>SUM(F926+J926+K926+L926+M926-G926-G927+J927+K927+L927+M927)</f>
        <v>86.365</v>
      </c>
      <c r="O926" s="31"/>
      <c r="P926" s="31"/>
      <c r="Q926" s="31"/>
    </row>
    <row r="927" spans="1:17" s="3" customFormat="1" ht="12">
      <c r="A927" s="219"/>
      <c r="B927" s="191" t="s">
        <v>208</v>
      </c>
      <c r="C927" s="42">
        <v>634</v>
      </c>
      <c r="D927" s="43"/>
      <c r="E927" s="43"/>
      <c r="F927" s="35"/>
      <c r="G927" s="35"/>
      <c r="H927" s="63"/>
      <c r="I927" s="35"/>
      <c r="J927" s="35"/>
      <c r="K927" s="35"/>
      <c r="L927" s="35"/>
      <c r="M927" s="35"/>
      <c r="N927" s="228"/>
      <c r="O927" s="31"/>
      <c r="P927" s="31"/>
      <c r="Q927" s="31"/>
    </row>
    <row r="928" spans="1:17" s="3" customFormat="1" ht="12">
      <c r="A928" s="18"/>
      <c r="B928" s="75" t="s">
        <v>785</v>
      </c>
      <c r="C928" s="76">
        <v>963</v>
      </c>
      <c r="D928" s="93">
        <f aca="true" t="shared" si="214" ref="D928:D945">SUM(C928*0.055)</f>
        <v>52.965</v>
      </c>
      <c r="E928" s="93">
        <v>7</v>
      </c>
      <c r="F928" s="78">
        <f>SUM(D928:E928)</f>
        <v>59.965</v>
      </c>
      <c r="G928" s="78">
        <v>59.97</v>
      </c>
      <c r="H928" s="79">
        <v>42134</v>
      </c>
      <c r="I928" s="80">
        <v>0</v>
      </c>
      <c r="J928" s="78"/>
      <c r="K928" s="78"/>
      <c r="L928" s="78"/>
      <c r="M928" s="105"/>
      <c r="N928" s="90">
        <f aca="true" t="shared" si="215" ref="N928:N945">SUM(I928:M928)</f>
        <v>0</v>
      </c>
      <c r="O928" s="31"/>
      <c r="P928" s="31"/>
      <c r="Q928" s="31"/>
    </row>
    <row r="929" spans="1:17" s="3" customFormat="1" ht="12">
      <c r="A929" s="219"/>
      <c r="B929" s="65" t="s">
        <v>89</v>
      </c>
      <c r="C929" s="51">
        <v>610</v>
      </c>
      <c r="D929" s="52">
        <f t="shared" si="214"/>
        <v>33.55</v>
      </c>
      <c r="E929" s="52">
        <v>7</v>
      </c>
      <c r="F929" s="50">
        <f>SUM(D929:E929)</f>
        <v>40.55</v>
      </c>
      <c r="G929" s="50"/>
      <c r="H929" s="53"/>
      <c r="I929" s="193">
        <f>SUM(F929-G929)</f>
        <v>40.55</v>
      </c>
      <c r="J929" s="50"/>
      <c r="K929" s="49">
        <v>-15.02</v>
      </c>
      <c r="L929" s="50"/>
      <c r="M929" s="199"/>
      <c r="N929" s="231">
        <f t="shared" si="215"/>
        <v>25.529999999999998</v>
      </c>
      <c r="O929" s="31"/>
      <c r="P929" s="31"/>
      <c r="Q929" s="31"/>
    </row>
    <row r="930" spans="1:17" s="3" customFormat="1" ht="12">
      <c r="A930" s="18"/>
      <c r="B930" s="41" t="s">
        <v>829</v>
      </c>
      <c r="C930" s="42">
        <v>812</v>
      </c>
      <c r="D930" s="52">
        <f t="shared" si="214"/>
        <v>44.660000000000004</v>
      </c>
      <c r="E930" s="52">
        <v>7</v>
      </c>
      <c r="F930" s="35">
        <f>SUM(D930:E930)</f>
        <v>51.660000000000004</v>
      </c>
      <c r="G930" s="35"/>
      <c r="H930" s="63"/>
      <c r="I930" s="196">
        <f>SUM(F930-G930)</f>
        <v>51.660000000000004</v>
      </c>
      <c r="J930" s="35"/>
      <c r="K930" s="45">
        <v>3.49</v>
      </c>
      <c r="L930" s="45">
        <v>0.86</v>
      </c>
      <c r="M930" s="192"/>
      <c r="N930" s="231">
        <f t="shared" si="215"/>
        <v>56.010000000000005</v>
      </c>
      <c r="O930" s="31"/>
      <c r="P930" s="31"/>
      <c r="Q930" s="31"/>
    </row>
    <row r="931" spans="1:17" s="3" customFormat="1" ht="12">
      <c r="A931" s="219"/>
      <c r="B931" s="184" t="s">
        <v>694</v>
      </c>
      <c r="C931" s="27">
        <v>660</v>
      </c>
      <c r="D931" s="52">
        <f t="shared" si="214"/>
        <v>36.3</v>
      </c>
      <c r="E931" s="52">
        <v>7</v>
      </c>
      <c r="F931" s="29">
        <f>SUM(D931:E931)</f>
        <v>43.3</v>
      </c>
      <c r="G931" s="29"/>
      <c r="H931" s="30"/>
      <c r="I931" s="186">
        <f>SUM(F931-G931)</f>
        <v>43.3</v>
      </c>
      <c r="J931" s="29"/>
      <c r="K931" s="29"/>
      <c r="L931" s="29"/>
      <c r="M931" s="187"/>
      <c r="N931" s="231">
        <f t="shared" si="215"/>
        <v>43.3</v>
      </c>
      <c r="O931" s="31"/>
      <c r="P931" s="31"/>
      <c r="Q931" s="31"/>
    </row>
    <row r="932" spans="1:17" s="3" customFormat="1" ht="12">
      <c r="A932" s="18"/>
      <c r="B932" s="198" t="s">
        <v>853</v>
      </c>
      <c r="C932" s="51">
        <v>888</v>
      </c>
      <c r="D932" s="52">
        <f t="shared" si="214"/>
        <v>48.84</v>
      </c>
      <c r="E932" s="52">
        <v>7</v>
      </c>
      <c r="F932" s="50">
        <f aca="true" t="shared" si="216" ref="F932:F944">SUM(D932:E932)</f>
        <v>55.84</v>
      </c>
      <c r="G932" s="50"/>
      <c r="H932" s="53"/>
      <c r="I932" s="193">
        <f aca="true" t="shared" si="217" ref="I932:I944">SUM(F932-G932)</f>
        <v>55.84</v>
      </c>
      <c r="J932" s="50"/>
      <c r="K932" s="50"/>
      <c r="L932" s="50"/>
      <c r="M932" s="194"/>
      <c r="N932" s="231">
        <f t="shared" si="215"/>
        <v>55.84</v>
      </c>
      <c r="O932" s="31"/>
      <c r="P932" s="31"/>
      <c r="Q932" s="31"/>
    </row>
    <row r="933" spans="1:17" s="3" customFormat="1" ht="12">
      <c r="A933" s="219"/>
      <c r="B933" s="41" t="s">
        <v>728</v>
      </c>
      <c r="C933" s="42">
        <v>683</v>
      </c>
      <c r="D933" s="52">
        <f t="shared" si="214"/>
        <v>37.565</v>
      </c>
      <c r="E933" s="52">
        <v>7</v>
      </c>
      <c r="F933" s="35">
        <f t="shared" si="216"/>
        <v>44.565</v>
      </c>
      <c r="G933" s="35"/>
      <c r="H933" s="44"/>
      <c r="I933" s="196">
        <f t="shared" si="217"/>
        <v>44.565</v>
      </c>
      <c r="J933" s="35"/>
      <c r="K933" s="35"/>
      <c r="L933" s="45">
        <v>0.01</v>
      </c>
      <c r="M933" s="192"/>
      <c r="N933" s="231">
        <f t="shared" si="215"/>
        <v>44.574999999999996</v>
      </c>
      <c r="O933" s="31"/>
      <c r="P933" s="31"/>
      <c r="Q933" s="31"/>
    </row>
    <row r="934" spans="1:17" s="3" customFormat="1" ht="12">
      <c r="A934" s="18"/>
      <c r="B934" s="198" t="s">
        <v>509</v>
      </c>
      <c r="C934" s="51">
        <v>793</v>
      </c>
      <c r="D934" s="52">
        <f t="shared" si="214"/>
        <v>43.615</v>
      </c>
      <c r="E934" s="52">
        <v>7</v>
      </c>
      <c r="F934" s="50">
        <f t="shared" si="216"/>
        <v>50.615</v>
      </c>
      <c r="G934" s="50"/>
      <c r="H934" s="53"/>
      <c r="I934" s="193">
        <f t="shared" si="217"/>
        <v>50.615</v>
      </c>
      <c r="J934" s="50"/>
      <c r="K934" s="50"/>
      <c r="L934" s="50"/>
      <c r="M934" s="194"/>
      <c r="N934" s="231">
        <f t="shared" si="215"/>
        <v>50.615</v>
      </c>
      <c r="O934" s="31"/>
      <c r="P934" s="31"/>
      <c r="Q934" s="31"/>
    </row>
    <row r="935" spans="1:17" s="3" customFormat="1" ht="12">
      <c r="A935" s="219"/>
      <c r="B935" s="112" t="s">
        <v>223</v>
      </c>
      <c r="C935" s="42">
        <v>747</v>
      </c>
      <c r="D935" s="52">
        <f t="shared" si="214"/>
        <v>41.085</v>
      </c>
      <c r="E935" s="52">
        <v>7</v>
      </c>
      <c r="F935" s="35">
        <f t="shared" si="216"/>
        <v>48.085</v>
      </c>
      <c r="G935" s="35"/>
      <c r="H935" s="44"/>
      <c r="I935" s="193">
        <f t="shared" si="217"/>
        <v>48.085</v>
      </c>
      <c r="J935" s="35"/>
      <c r="K935" s="36">
        <v>-0.94</v>
      </c>
      <c r="L935" s="35"/>
      <c r="M935" s="192"/>
      <c r="N935" s="231">
        <f t="shared" si="215"/>
        <v>47.145</v>
      </c>
      <c r="O935" s="31"/>
      <c r="P935" s="31"/>
      <c r="Q935" s="31"/>
    </row>
    <row r="936" spans="1:17" s="3" customFormat="1" ht="12">
      <c r="A936" s="18"/>
      <c r="B936" s="198" t="s">
        <v>609</v>
      </c>
      <c r="C936" s="51">
        <v>760</v>
      </c>
      <c r="D936" s="52">
        <f t="shared" si="214"/>
        <v>41.8</v>
      </c>
      <c r="E936" s="52">
        <v>7</v>
      </c>
      <c r="F936" s="50">
        <f t="shared" si="216"/>
        <v>48.8</v>
      </c>
      <c r="G936" s="50"/>
      <c r="H936" s="53"/>
      <c r="I936" s="193">
        <f t="shared" si="217"/>
        <v>48.8</v>
      </c>
      <c r="J936" s="50"/>
      <c r="K936" s="50"/>
      <c r="L936" s="50"/>
      <c r="M936" s="194"/>
      <c r="N936" s="231">
        <f t="shared" si="215"/>
        <v>48.8</v>
      </c>
      <c r="O936" s="31"/>
      <c r="P936" s="31"/>
      <c r="Q936" s="31"/>
    </row>
    <row r="937" spans="1:17" s="3" customFormat="1" ht="12">
      <c r="A937" s="219"/>
      <c r="B937" s="188" t="s">
        <v>88</v>
      </c>
      <c r="C937" s="37">
        <v>828</v>
      </c>
      <c r="D937" s="52">
        <f t="shared" si="214"/>
        <v>45.54</v>
      </c>
      <c r="E937" s="52">
        <v>7</v>
      </c>
      <c r="F937" s="39">
        <f t="shared" si="216"/>
        <v>52.54</v>
      </c>
      <c r="G937" s="39"/>
      <c r="H937" s="48"/>
      <c r="I937" s="189">
        <f t="shared" si="217"/>
        <v>52.54</v>
      </c>
      <c r="J937" s="39"/>
      <c r="K937" s="39"/>
      <c r="L937" s="39"/>
      <c r="M937" s="190"/>
      <c r="N937" s="231">
        <f t="shared" si="215"/>
        <v>52.54</v>
      </c>
      <c r="O937" s="31"/>
      <c r="P937" s="31"/>
      <c r="Q937" s="31"/>
    </row>
    <row r="938" spans="1:17" s="3" customFormat="1" ht="12">
      <c r="A938" s="18"/>
      <c r="B938" s="91" t="s">
        <v>684</v>
      </c>
      <c r="C938" s="92">
        <v>920</v>
      </c>
      <c r="D938" s="93">
        <f t="shared" si="214"/>
        <v>50.6</v>
      </c>
      <c r="E938" s="93">
        <v>7</v>
      </c>
      <c r="F938" s="94">
        <f t="shared" si="216"/>
        <v>57.6</v>
      </c>
      <c r="G938" s="94">
        <v>57.6</v>
      </c>
      <c r="H938" s="95">
        <v>42103</v>
      </c>
      <c r="I938" s="96">
        <f t="shared" si="217"/>
        <v>0</v>
      </c>
      <c r="J938" s="94"/>
      <c r="K938" s="94"/>
      <c r="L938" s="94"/>
      <c r="M938" s="106"/>
      <c r="N938" s="90">
        <f t="shared" si="215"/>
        <v>0</v>
      </c>
      <c r="O938" s="31"/>
      <c r="P938" s="31"/>
      <c r="Q938" s="31"/>
    </row>
    <row r="939" spans="1:17" s="3" customFormat="1" ht="12">
      <c r="A939" s="219"/>
      <c r="B939" s="75" t="s">
        <v>276</v>
      </c>
      <c r="C939" s="76">
        <v>691</v>
      </c>
      <c r="D939" s="77">
        <f t="shared" si="214"/>
        <v>38.005</v>
      </c>
      <c r="E939" s="77">
        <v>7</v>
      </c>
      <c r="F939" s="78">
        <f t="shared" si="216"/>
        <v>45.005</v>
      </c>
      <c r="G939" s="78">
        <v>45.01</v>
      </c>
      <c r="H939" s="79">
        <v>42128</v>
      </c>
      <c r="I939" s="80">
        <v>0</v>
      </c>
      <c r="J939" s="78"/>
      <c r="K939" s="78"/>
      <c r="L939" s="78"/>
      <c r="M939" s="105"/>
      <c r="N939" s="81">
        <f t="shared" si="215"/>
        <v>0</v>
      </c>
      <c r="O939" s="31"/>
      <c r="P939" s="31"/>
      <c r="Q939" s="31"/>
    </row>
    <row r="940" spans="1:17" s="3" customFormat="1" ht="12">
      <c r="A940" s="18"/>
      <c r="B940" s="32" t="s">
        <v>144</v>
      </c>
      <c r="C940" s="76">
        <v>580</v>
      </c>
      <c r="D940" s="77">
        <f t="shared" si="214"/>
        <v>31.9</v>
      </c>
      <c r="E940" s="77">
        <v>7</v>
      </c>
      <c r="F940" s="78">
        <f t="shared" si="216"/>
        <v>38.9</v>
      </c>
      <c r="G940" s="78">
        <v>38.9</v>
      </c>
      <c r="H940" s="79">
        <v>42086</v>
      </c>
      <c r="I940" s="80">
        <f t="shared" si="217"/>
        <v>0</v>
      </c>
      <c r="J940" s="78"/>
      <c r="K940" s="55">
        <v>2.58</v>
      </c>
      <c r="L940" s="78"/>
      <c r="M940" s="105"/>
      <c r="N940" s="69">
        <f>SUM(I940:M941)</f>
        <v>0.8200000000000001</v>
      </c>
      <c r="O940" s="31"/>
      <c r="P940" s="31"/>
      <c r="Q940" s="31"/>
    </row>
    <row r="941" spans="1:17" s="3" customFormat="1" ht="12">
      <c r="A941" s="18"/>
      <c r="B941" s="46" t="s">
        <v>144</v>
      </c>
      <c r="C941" s="83"/>
      <c r="D941" s="84"/>
      <c r="E941" s="84"/>
      <c r="F941" s="85"/>
      <c r="G941" s="85"/>
      <c r="H941" s="86">
        <v>42086</v>
      </c>
      <c r="I941" s="87"/>
      <c r="J941" s="85"/>
      <c r="K941" s="40">
        <v>-1.76</v>
      </c>
      <c r="L941" s="85"/>
      <c r="M941" s="113"/>
      <c r="N941" s="68"/>
      <c r="O941" s="31"/>
      <c r="P941" s="31"/>
      <c r="Q941" s="31"/>
    </row>
    <row r="942" spans="1:17" s="3" customFormat="1" ht="12">
      <c r="A942" s="219"/>
      <c r="B942" s="46" t="s">
        <v>172</v>
      </c>
      <c r="C942" s="37">
        <v>625</v>
      </c>
      <c r="D942" s="38">
        <f t="shared" si="214"/>
        <v>34.375</v>
      </c>
      <c r="E942" s="38">
        <v>7</v>
      </c>
      <c r="F942" s="39">
        <f t="shared" si="216"/>
        <v>41.375</v>
      </c>
      <c r="G942" s="39"/>
      <c r="H942" s="48"/>
      <c r="I942" s="189">
        <f t="shared" si="217"/>
        <v>41.375</v>
      </c>
      <c r="J942" s="39"/>
      <c r="K942" s="39"/>
      <c r="L942" s="47">
        <v>0.12</v>
      </c>
      <c r="M942" s="190"/>
      <c r="N942" s="230">
        <f t="shared" si="215"/>
        <v>41.495</v>
      </c>
      <c r="O942" s="31"/>
      <c r="P942" s="31"/>
      <c r="Q942" s="31"/>
    </row>
    <row r="943" spans="1:17" s="3" customFormat="1" ht="12">
      <c r="A943" s="18"/>
      <c r="B943" s="102" t="s">
        <v>163</v>
      </c>
      <c r="C943" s="103">
        <v>548</v>
      </c>
      <c r="D943" s="93">
        <f t="shared" si="214"/>
        <v>30.14</v>
      </c>
      <c r="E943" s="93">
        <v>7</v>
      </c>
      <c r="F943" s="101">
        <f t="shared" si="216"/>
        <v>37.14</v>
      </c>
      <c r="G943" s="101">
        <v>37.14</v>
      </c>
      <c r="H943" s="104">
        <v>42093</v>
      </c>
      <c r="I943" s="100">
        <f t="shared" si="217"/>
        <v>0</v>
      </c>
      <c r="J943" s="101"/>
      <c r="K943" s="101"/>
      <c r="L943" s="101"/>
      <c r="M943" s="117"/>
      <c r="N943" s="90">
        <f t="shared" si="215"/>
        <v>0</v>
      </c>
      <c r="O943" s="31"/>
      <c r="P943" s="31"/>
      <c r="Q943" s="31"/>
    </row>
    <row r="944" spans="1:17" s="3" customFormat="1" ht="12">
      <c r="A944" s="219"/>
      <c r="B944" s="65" t="s">
        <v>773</v>
      </c>
      <c r="C944" s="51">
        <v>880</v>
      </c>
      <c r="D944" s="52">
        <f t="shared" si="214"/>
        <v>48.4</v>
      </c>
      <c r="E944" s="52">
        <v>7</v>
      </c>
      <c r="F944" s="50">
        <f t="shared" si="216"/>
        <v>55.4</v>
      </c>
      <c r="G944" s="50"/>
      <c r="H944" s="53"/>
      <c r="I944" s="193">
        <f t="shared" si="217"/>
        <v>55.4</v>
      </c>
      <c r="J944" s="50"/>
      <c r="K944" s="49">
        <v>-17.08</v>
      </c>
      <c r="L944" s="50"/>
      <c r="M944" s="199"/>
      <c r="N944" s="231">
        <f t="shared" si="215"/>
        <v>38.32</v>
      </c>
      <c r="O944" s="31"/>
      <c r="P944" s="31"/>
      <c r="Q944" s="31"/>
    </row>
    <row r="945" spans="1:17" s="3" customFormat="1" ht="12">
      <c r="A945" s="18"/>
      <c r="B945" s="82" t="s">
        <v>774</v>
      </c>
      <c r="C945" s="83">
        <v>750</v>
      </c>
      <c r="D945" s="93">
        <f t="shared" si="214"/>
        <v>41.25</v>
      </c>
      <c r="E945" s="93">
        <v>7</v>
      </c>
      <c r="F945" s="85">
        <f>SUM(D945:E945)</f>
        <v>48.25</v>
      </c>
      <c r="G945" s="85">
        <v>48.25</v>
      </c>
      <c r="H945" s="98">
        <v>42121</v>
      </c>
      <c r="I945" s="87">
        <f>SUM(F945-G945)</f>
        <v>0</v>
      </c>
      <c r="J945" s="85"/>
      <c r="K945" s="85"/>
      <c r="L945" s="85"/>
      <c r="M945" s="113"/>
      <c r="N945" s="90">
        <f t="shared" si="215"/>
        <v>0</v>
      </c>
      <c r="O945" s="31"/>
      <c r="P945" s="31"/>
      <c r="Q945" s="31"/>
    </row>
    <row r="946" spans="1:17" s="3" customFormat="1" ht="12">
      <c r="A946" s="219"/>
      <c r="B946" s="102" t="s">
        <v>664</v>
      </c>
      <c r="C946" s="103">
        <v>593</v>
      </c>
      <c r="D946" s="77">
        <f>(SUM(C946:C947))*0.055</f>
        <v>66.385</v>
      </c>
      <c r="E946" s="97">
        <v>7</v>
      </c>
      <c r="F946" s="101">
        <f>SUM(D946:E947)</f>
        <v>73.385</v>
      </c>
      <c r="G946" s="101">
        <v>73.39</v>
      </c>
      <c r="H946" s="111">
        <v>42153</v>
      </c>
      <c r="I946" s="101">
        <v>0</v>
      </c>
      <c r="J946" s="101"/>
      <c r="K946" s="101"/>
      <c r="L946" s="101"/>
      <c r="M946" s="101"/>
      <c r="N946" s="81">
        <v>0</v>
      </c>
      <c r="O946" s="31"/>
      <c r="P946" s="31"/>
      <c r="Q946" s="31"/>
    </row>
    <row r="947" spans="1:17" s="3" customFormat="1" ht="12">
      <c r="A947" s="219"/>
      <c r="B947" s="102" t="s">
        <v>665</v>
      </c>
      <c r="C947" s="103">
        <v>614</v>
      </c>
      <c r="D947" s="97"/>
      <c r="E947" s="97"/>
      <c r="F947" s="101"/>
      <c r="G947" s="101"/>
      <c r="H947" s="240"/>
      <c r="I947" s="101"/>
      <c r="J947" s="101"/>
      <c r="K947" s="101"/>
      <c r="L947" s="101"/>
      <c r="M947" s="101"/>
      <c r="N947" s="119"/>
      <c r="O947" s="31"/>
      <c r="P947" s="31"/>
      <c r="Q947" s="31"/>
    </row>
    <row r="948" spans="1:17" s="3" customFormat="1" ht="12">
      <c r="A948" s="18"/>
      <c r="B948" s="65" t="s">
        <v>547</v>
      </c>
      <c r="C948" s="51">
        <v>652</v>
      </c>
      <c r="D948" s="52">
        <f>SUM(C948*0.055)</f>
        <v>35.86</v>
      </c>
      <c r="E948" s="52">
        <v>7</v>
      </c>
      <c r="F948" s="50">
        <f>SUM(D948:E948)</f>
        <v>42.86</v>
      </c>
      <c r="G948" s="50"/>
      <c r="H948" s="53"/>
      <c r="I948" s="193">
        <f>SUM(F948-G948)</f>
        <v>42.86</v>
      </c>
      <c r="J948" s="50"/>
      <c r="K948" s="49">
        <v>-12.63</v>
      </c>
      <c r="L948" s="50"/>
      <c r="M948" s="194"/>
      <c r="N948" s="231">
        <f>SUM(I948:M948)</f>
        <v>30.229999999999997</v>
      </c>
      <c r="O948" s="31"/>
      <c r="P948" s="31"/>
      <c r="Q948" s="31"/>
    </row>
    <row r="949" spans="1:17" s="3" customFormat="1" ht="12">
      <c r="A949" s="219"/>
      <c r="B949" s="188" t="s">
        <v>277</v>
      </c>
      <c r="C949" s="37">
        <v>678</v>
      </c>
      <c r="D949" s="52">
        <f>SUM(C949*0.055)</f>
        <v>37.29</v>
      </c>
      <c r="E949" s="52">
        <v>7</v>
      </c>
      <c r="F949" s="39">
        <f>SUM(D949:E949)</f>
        <v>44.29</v>
      </c>
      <c r="G949" s="39"/>
      <c r="H949" s="48"/>
      <c r="I949" s="189">
        <f>SUM(F949-G949)</f>
        <v>44.29</v>
      </c>
      <c r="J949" s="39"/>
      <c r="K949" s="39"/>
      <c r="L949" s="39"/>
      <c r="M949" s="190"/>
      <c r="N949" s="231">
        <f>SUM(I949:M949)</f>
        <v>44.29</v>
      </c>
      <c r="O949" s="31"/>
      <c r="P949" s="31"/>
      <c r="Q949" s="31"/>
    </row>
    <row r="950" spans="1:17" s="3" customFormat="1" ht="12">
      <c r="A950" s="18"/>
      <c r="B950" s="75" t="s">
        <v>784</v>
      </c>
      <c r="C950" s="76">
        <v>653</v>
      </c>
      <c r="D950" s="93">
        <f>SUM(C950*0.055)</f>
        <v>35.915</v>
      </c>
      <c r="E950" s="93">
        <v>7</v>
      </c>
      <c r="F950" s="78">
        <f>SUM(D950:E950)</f>
        <v>42.915</v>
      </c>
      <c r="G950" s="78">
        <v>42.92</v>
      </c>
      <c r="H950" s="89">
        <v>42142</v>
      </c>
      <c r="I950" s="80">
        <v>0</v>
      </c>
      <c r="J950" s="78"/>
      <c r="K950" s="78"/>
      <c r="L950" s="78"/>
      <c r="M950" s="105"/>
      <c r="N950" s="90">
        <f>SUM(I950:M950)</f>
        <v>0</v>
      </c>
      <c r="O950" s="31"/>
      <c r="P950" s="31"/>
      <c r="Q950" s="31"/>
    </row>
    <row r="951" spans="1:17" s="3" customFormat="1" ht="12">
      <c r="A951" s="219"/>
      <c r="B951" s="54" t="s">
        <v>822</v>
      </c>
      <c r="C951" s="51">
        <v>609</v>
      </c>
      <c r="D951" s="52">
        <f>SUM(C951*0.055)</f>
        <v>33.495</v>
      </c>
      <c r="E951" s="52">
        <v>7</v>
      </c>
      <c r="F951" s="50">
        <f>SUM(D951:E951)</f>
        <v>40.495</v>
      </c>
      <c r="G951" s="50"/>
      <c r="H951" s="53"/>
      <c r="I951" s="193">
        <f>SUM(F951-G951)</f>
        <v>40.495</v>
      </c>
      <c r="J951" s="50"/>
      <c r="K951" s="50"/>
      <c r="L951" s="33">
        <v>0.06</v>
      </c>
      <c r="M951" s="194"/>
      <c r="N951" s="231">
        <f>SUM(I951:M951)</f>
        <v>40.555</v>
      </c>
      <c r="O951" s="31"/>
      <c r="P951" s="31"/>
      <c r="Q951" s="31"/>
    </row>
    <row r="952" spans="1:17" s="3" customFormat="1" ht="12">
      <c r="A952" s="18"/>
      <c r="B952" s="102" t="s">
        <v>789</v>
      </c>
      <c r="C952" s="103">
        <v>606</v>
      </c>
      <c r="D952" s="77">
        <f>(SUM(C952:C953))*0.055</f>
        <v>66.11</v>
      </c>
      <c r="E952" s="97">
        <v>7</v>
      </c>
      <c r="F952" s="101">
        <f>SUM(D952:E953)</f>
        <v>73.11</v>
      </c>
      <c r="G952" s="101">
        <v>73.11</v>
      </c>
      <c r="H952" s="111">
        <v>42123</v>
      </c>
      <c r="I952" s="101">
        <f>SUM(F952-G952)</f>
        <v>0</v>
      </c>
      <c r="J952" s="101"/>
      <c r="K952" s="101"/>
      <c r="L952" s="101"/>
      <c r="M952" s="101"/>
      <c r="N952" s="81">
        <f>SUM(F952+J952+K952+L952+M952-G952-G953+J953+K953+L953+M953)</f>
        <v>0</v>
      </c>
      <c r="O952" s="31"/>
      <c r="P952" s="31"/>
      <c r="Q952" s="31"/>
    </row>
    <row r="953" spans="1:17" s="3" customFormat="1" ht="12">
      <c r="A953" s="18"/>
      <c r="B953" s="82" t="s">
        <v>790</v>
      </c>
      <c r="C953" s="83">
        <v>596</v>
      </c>
      <c r="D953" s="84"/>
      <c r="E953" s="84"/>
      <c r="F953" s="85"/>
      <c r="G953" s="85"/>
      <c r="H953" s="238"/>
      <c r="I953" s="85"/>
      <c r="J953" s="85"/>
      <c r="K953" s="85"/>
      <c r="L953" s="85"/>
      <c r="M953" s="85"/>
      <c r="N953" s="88"/>
      <c r="O953" s="31"/>
      <c r="P953" s="31"/>
      <c r="Q953" s="31"/>
    </row>
    <row r="954" spans="1:17" s="3" customFormat="1" ht="12">
      <c r="A954" s="219"/>
      <c r="B954" s="198" t="s">
        <v>225</v>
      </c>
      <c r="C954" s="51">
        <v>607</v>
      </c>
      <c r="D954" s="52">
        <f aca="true" t="shared" si="218" ref="D954:D960">SUM(C954*0.055)</f>
        <v>33.385</v>
      </c>
      <c r="E954" s="52">
        <v>7</v>
      </c>
      <c r="F954" s="50">
        <f aca="true" t="shared" si="219" ref="F954:F960">SUM(D954:E954)</f>
        <v>40.385</v>
      </c>
      <c r="G954" s="50"/>
      <c r="H954" s="53"/>
      <c r="I954" s="193">
        <f aca="true" t="shared" si="220" ref="I954:I960">SUM(F954-G954)</f>
        <v>40.385</v>
      </c>
      <c r="J954" s="50"/>
      <c r="K954" s="50"/>
      <c r="L954" s="50"/>
      <c r="M954" s="194"/>
      <c r="N954" s="231">
        <f aca="true" t="shared" si="221" ref="N954:N960">SUM(I954:M954)</f>
        <v>40.385</v>
      </c>
      <c r="O954" s="31"/>
      <c r="P954" s="31"/>
      <c r="Q954" s="31"/>
    </row>
    <row r="955" spans="1:17" s="3" customFormat="1" ht="12">
      <c r="A955" s="18"/>
      <c r="B955" s="91" t="s">
        <v>624</v>
      </c>
      <c r="C955" s="92">
        <v>978</v>
      </c>
      <c r="D955" s="93">
        <f t="shared" si="218"/>
        <v>53.79</v>
      </c>
      <c r="E955" s="93">
        <v>7</v>
      </c>
      <c r="F955" s="94">
        <f t="shared" si="219"/>
        <v>60.79</v>
      </c>
      <c r="G955" s="94">
        <v>60.79</v>
      </c>
      <c r="H955" s="99">
        <v>42152</v>
      </c>
      <c r="I955" s="87">
        <f t="shared" si="220"/>
        <v>0</v>
      </c>
      <c r="J955" s="85"/>
      <c r="K955" s="85"/>
      <c r="L955" s="85"/>
      <c r="M955" s="113"/>
      <c r="N955" s="90">
        <f t="shared" si="221"/>
        <v>0</v>
      </c>
      <c r="O955" s="31"/>
      <c r="P955" s="31"/>
      <c r="Q955" s="31"/>
    </row>
    <row r="956" spans="1:17" s="3" customFormat="1" ht="12">
      <c r="A956" s="219"/>
      <c r="B956" s="184" t="s">
        <v>621</v>
      </c>
      <c r="C956" s="27">
        <v>1080</v>
      </c>
      <c r="D956" s="28">
        <f t="shared" si="218"/>
        <v>59.4</v>
      </c>
      <c r="E956" s="28">
        <v>7</v>
      </c>
      <c r="F956" s="29">
        <f t="shared" si="219"/>
        <v>66.4</v>
      </c>
      <c r="G956" s="29"/>
      <c r="H956" s="34"/>
      <c r="I956" s="186">
        <f t="shared" si="220"/>
        <v>66.4</v>
      </c>
      <c r="J956" s="29"/>
      <c r="K956" s="29"/>
      <c r="L956" s="29"/>
      <c r="M956" s="187"/>
      <c r="N956" s="229">
        <f t="shared" si="221"/>
        <v>66.4</v>
      </c>
      <c r="O956" s="31"/>
      <c r="P956" s="31"/>
      <c r="Q956" s="31"/>
    </row>
    <row r="957" spans="1:17" s="3" customFormat="1" ht="12">
      <c r="A957" s="18"/>
      <c r="B957" s="75" t="s">
        <v>35</v>
      </c>
      <c r="C957" s="76">
        <v>960</v>
      </c>
      <c r="D957" s="77">
        <f t="shared" si="218"/>
        <v>52.8</v>
      </c>
      <c r="E957" s="77">
        <v>7</v>
      </c>
      <c r="F957" s="78">
        <f t="shared" si="219"/>
        <v>59.8</v>
      </c>
      <c r="G957" s="78">
        <v>59.8</v>
      </c>
      <c r="H957" s="79">
        <v>42115</v>
      </c>
      <c r="I957" s="80">
        <f t="shared" si="220"/>
        <v>0</v>
      </c>
      <c r="J957" s="78"/>
      <c r="K957" s="78">
        <v>54.22</v>
      </c>
      <c r="L957" s="78">
        <v>2.92</v>
      </c>
      <c r="M957" s="105"/>
      <c r="N957" s="105">
        <f>SUM(I957:M958)</f>
        <v>0</v>
      </c>
      <c r="O957" s="31"/>
      <c r="P957" s="31"/>
      <c r="Q957" s="31"/>
    </row>
    <row r="958" spans="1:17" s="3" customFormat="1" ht="12">
      <c r="A958" s="18"/>
      <c r="B958" s="82" t="s">
        <v>35</v>
      </c>
      <c r="C958" s="83"/>
      <c r="D958" s="84"/>
      <c r="E958" s="84"/>
      <c r="F958" s="85"/>
      <c r="G958" s="85"/>
      <c r="H958" s="86">
        <v>42115</v>
      </c>
      <c r="I958" s="87"/>
      <c r="J958" s="85"/>
      <c r="K958" s="85">
        <v>-54.22</v>
      </c>
      <c r="L958" s="85">
        <v>-2.92</v>
      </c>
      <c r="M958" s="113"/>
      <c r="N958" s="113"/>
      <c r="O958" s="31"/>
      <c r="P958" s="31"/>
      <c r="Q958" s="31"/>
    </row>
    <row r="959" spans="1:17" s="3" customFormat="1" ht="12">
      <c r="A959" s="219"/>
      <c r="B959" s="188" t="s">
        <v>620</v>
      </c>
      <c r="C959" s="37">
        <v>690</v>
      </c>
      <c r="D959" s="38">
        <f t="shared" si="218"/>
        <v>37.95</v>
      </c>
      <c r="E959" s="38">
        <v>7</v>
      </c>
      <c r="F959" s="39">
        <f t="shared" si="219"/>
        <v>44.95</v>
      </c>
      <c r="G959" s="39"/>
      <c r="H959" s="200"/>
      <c r="I959" s="189">
        <f t="shared" si="220"/>
        <v>44.95</v>
      </c>
      <c r="J959" s="39"/>
      <c r="K959" s="39"/>
      <c r="L959" s="39"/>
      <c r="M959" s="190"/>
      <c r="N959" s="230">
        <f t="shared" si="221"/>
        <v>44.95</v>
      </c>
      <c r="O959" s="31"/>
      <c r="P959" s="31"/>
      <c r="Q959" s="31"/>
    </row>
    <row r="960" spans="1:17" s="3" customFormat="1" ht="12">
      <c r="A960" s="18"/>
      <c r="B960" s="198" t="s">
        <v>183</v>
      </c>
      <c r="C960" s="51">
        <v>633</v>
      </c>
      <c r="D960" s="52">
        <f t="shared" si="218"/>
        <v>34.815</v>
      </c>
      <c r="E960" s="52">
        <v>7</v>
      </c>
      <c r="F960" s="50">
        <f t="shared" si="219"/>
        <v>41.815</v>
      </c>
      <c r="G960" s="50"/>
      <c r="H960" s="53"/>
      <c r="I960" s="193">
        <f t="shared" si="220"/>
        <v>41.815</v>
      </c>
      <c r="J960" s="50"/>
      <c r="K960" s="50"/>
      <c r="L960" s="50"/>
      <c r="M960" s="194"/>
      <c r="N960" s="231">
        <f t="shared" si="221"/>
        <v>41.815</v>
      </c>
      <c r="O960" s="31"/>
      <c r="P960" s="31"/>
      <c r="Q960" s="31"/>
    </row>
    <row r="961" spans="1:17" s="3" customFormat="1" ht="12">
      <c r="A961" s="219"/>
      <c r="B961" s="75" t="s">
        <v>690</v>
      </c>
      <c r="C961" s="76">
        <v>587</v>
      </c>
      <c r="D961" s="77">
        <f>(SUM(C961:C962))*0.055</f>
        <v>64.735</v>
      </c>
      <c r="E961" s="77">
        <v>7</v>
      </c>
      <c r="F961" s="78">
        <f>SUM(D961:E962)</f>
        <v>71.735</v>
      </c>
      <c r="G961" s="78">
        <v>71.74</v>
      </c>
      <c r="H961" s="89">
        <v>42109</v>
      </c>
      <c r="I961" s="78">
        <v>0</v>
      </c>
      <c r="J961" s="78"/>
      <c r="K961" s="78"/>
      <c r="L961" s="78"/>
      <c r="M961" s="78"/>
      <c r="N961" s="81">
        <v>0</v>
      </c>
      <c r="O961" s="31"/>
      <c r="P961" s="31"/>
      <c r="Q961" s="31"/>
    </row>
    <row r="962" spans="1:17" s="3" customFormat="1" ht="12">
      <c r="A962" s="219"/>
      <c r="B962" s="82" t="s">
        <v>691</v>
      </c>
      <c r="C962" s="83">
        <v>590</v>
      </c>
      <c r="D962" s="84"/>
      <c r="E962" s="84"/>
      <c r="F962" s="85"/>
      <c r="G962" s="85"/>
      <c r="H962" s="98"/>
      <c r="I962" s="85"/>
      <c r="J962" s="85"/>
      <c r="K962" s="85"/>
      <c r="L962" s="85"/>
      <c r="M962" s="85"/>
      <c r="N962" s="88"/>
      <c r="O962" s="31"/>
      <c r="P962" s="31"/>
      <c r="Q962" s="31"/>
    </row>
    <row r="963" spans="1:17" s="3" customFormat="1" ht="12">
      <c r="A963" s="18"/>
      <c r="B963" s="91" t="s">
        <v>65</v>
      </c>
      <c r="C963" s="92">
        <v>610</v>
      </c>
      <c r="D963" s="93">
        <f aca="true" t="shared" si="222" ref="D963:D970">SUM(C963*0.055)</f>
        <v>33.55</v>
      </c>
      <c r="E963" s="93">
        <v>7</v>
      </c>
      <c r="F963" s="94">
        <f aca="true" t="shared" si="223" ref="F963:F970">SUM(D963:E963)</f>
        <v>40.55</v>
      </c>
      <c r="G963" s="94">
        <v>40.55</v>
      </c>
      <c r="H963" s="95">
        <v>42107</v>
      </c>
      <c r="I963" s="96">
        <f aca="true" t="shared" si="224" ref="I963:I972">SUM(F963-G963)</f>
        <v>0</v>
      </c>
      <c r="J963" s="94"/>
      <c r="K963" s="94"/>
      <c r="L963" s="94"/>
      <c r="M963" s="106"/>
      <c r="N963" s="90">
        <f aca="true" t="shared" si="225" ref="N963:N969">SUM(I963:M963)</f>
        <v>0</v>
      </c>
      <c r="O963" s="31"/>
      <c r="P963" s="31"/>
      <c r="Q963" s="31"/>
    </row>
    <row r="964" spans="1:17" s="3" customFormat="1" ht="12">
      <c r="A964" s="219"/>
      <c r="B964" s="91" t="s">
        <v>574</v>
      </c>
      <c r="C964" s="92">
        <v>580</v>
      </c>
      <c r="D964" s="93">
        <f t="shared" si="222"/>
        <v>31.9</v>
      </c>
      <c r="E964" s="93">
        <v>7</v>
      </c>
      <c r="F964" s="94">
        <f t="shared" si="223"/>
        <v>38.9</v>
      </c>
      <c r="G964" s="94">
        <v>38.9</v>
      </c>
      <c r="H964" s="99">
        <v>42118</v>
      </c>
      <c r="I964" s="96">
        <f t="shared" si="224"/>
        <v>0</v>
      </c>
      <c r="J964" s="94"/>
      <c r="K964" s="94"/>
      <c r="L964" s="94"/>
      <c r="M964" s="106"/>
      <c r="N964" s="90">
        <f t="shared" si="225"/>
        <v>0</v>
      </c>
      <c r="O964" s="31"/>
      <c r="P964" s="31"/>
      <c r="Q964" s="31"/>
    </row>
    <row r="965" spans="1:17" s="3" customFormat="1" ht="12">
      <c r="A965" s="18"/>
      <c r="B965" s="57" t="s">
        <v>244</v>
      </c>
      <c r="C965" s="27">
        <v>600</v>
      </c>
      <c r="D965" s="52">
        <f t="shared" si="222"/>
        <v>33</v>
      </c>
      <c r="E965" s="52">
        <v>7</v>
      </c>
      <c r="F965" s="29">
        <f t="shared" si="223"/>
        <v>40</v>
      </c>
      <c r="G965" s="29"/>
      <c r="H965" s="30"/>
      <c r="I965" s="186">
        <f t="shared" si="224"/>
        <v>40</v>
      </c>
      <c r="J965" s="29"/>
      <c r="K965" s="58">
        <v>-4.05</v>
      </c>
      <c r="L965" s="29"/>
      <c r="M965" s="187"/>
      <c r="N965" s="231">
        <f t="shared" si="225"/>
        <v>35.95</v>
      </c>
      <c r="O965" s="31"/>
      <c r="P965" s="31"/>
      <c r="Q965" s="31"/>
    </row>
    <row r="966" spans="1:17" s="3" customFormat="1" ht="12">
      <c r="A966" s="219"/>
      <c r="B966" s="54" t="s">
        <v>199</v>
      </c>
      <c r="C966" s="51">
        <v>623</v>
      </c>
      <c r="D966" s="52">
        <f t="shared" si="222"/>
        <v>34.265</v>
      </c>
      <c r="E966" s="52">
        <v>7</v>
      </c>
      <c r="F966" s="50">
        <f t="shared" si="223"/>
        <v>41.265</v>
      </c>
      <c r="G966" s="50"/>
      <c r="H966" s="53"/>
      <c r="I966" s="193">
        <f t="shared" si="224"/>
        <v>41.265</v>
      </c>
      <c r="J966" s="50"/>
      <c r="K966" s="50"/>
      <c r="L966" s="33">
        <v>0.16</v>
      </c>
      <c r="M966" s="194"/>
      <c r="N966" s="231">
        <f t="shared" si="225"/>
        <v>41.425</v>
      </c>
      <c r="O966" s="31"/>
      <c r="P966" s="31"/>
      <c r="Q966" s="31"/>
    </row>
    <row r="967" spans="1:17" s="3" customFormat="1" ht="12">
      <c r="A967" s="18"/>
      <c r="B967" s="112" t="s">
        <v>157</v>
      </c>
      <c r="C967" s="42">
        <v>597</v>
      </c>
      <c r="D967" s="52">
        <f t="shared" si="222"/>
        <v>32.835</v>
      </c>
      <c r="E967" s="52">
        <v>7</v>
      </c>
      <c r="F967" s="35">
        <f t="shared" si="223"/>
        <v>39.835</v>
      </c>
      <c r="G967" s="35"/>
      <c r="H967" s="44"/>
      <c r="I967" s="196">
        <f t="shared" si="224"/>
        <v>39.835</v>
      </c>
      <c r="J967" s="35"/>
      <c r="K967" s="36">
        <v>-0.37</v>
      </c>
      <c r="L967" s="35"/>
      <c r="M967" s="192"/>
      <c r="N967" s="231">
        <f t="shared" si="225"/>
        <v>39.465</v>
      </c>
      <c r="O967" s="31"/>
      <c r="P967" s="31"/>
      <c r="Q967" s="31"/>
    </row>
    <row r="968" spans="1:17" s="3" customFormat="1" ht="12">
      <c r="A968" s="219"/>
      <c r="B968" s="91" t="s">
        <v>706</v>
      </c>
      <c r="C968" s="92">
        <v>603</v>
      </c>
      <c r="D968" s="93">
        <f t="shared" si="222"/>
        <v>33.165</v>
      </c>
      <c r="E968" s="93">
        <v>7</v>
      </c>
      <c r="F968" s="94">
        <f t="shared" si="223"/>
        <v>40.165</v>
      </c>
      <c r="G968" s="94">
        <v>40.17</v>
      </c>
      <c r="H968" s="95">
        <v>42091</v>
      </c>
      <c r="I968" s="96">
        <v>0</v>
      </c>
      <c r="J968" s="94"/>
      <c r="K968" s="94"/>
      <c r="L968" s="94"/>
      <c r="M968" s="106"/>
      <c r="N968" s="90">
        <f t="shared" si="225"/>
        <v>0</v>
      </c>
      <c r="O968" s="31"/>
      <c r="P968" s="31"/>
      <c r="Q968" s="31"/>
    </row>
    <row r="969" spans="1:17" s="3" customFormat="1" ht="12">
      <c r="A969" s="18"/>
      <c r="B969" s="32" t="s">
        <v>814</v>
      </c>
      <c r="C969" s="27">
        <v>600</v>
      </c>
      <c r="D969" s="28">
        <f t="shared" si="222"/>
        <v>33</v>
      </c>
      <c r="E969" s="28">
        <v>7</v>
      </c>
      <c r="F969" s="29">
        <f t="shared" si="223"/>
        <v>40</v>
      </c>
      <c r="G969" s="29"/>
      <c r="H969" s="30"/>
      <c r="I969" s="186">
        <f t="shared" si="224"/>
        <v>40</v>
      </c>
      <c r="J969" s="29"/>
      <c r="K969" s="55">
        <v>579.24</v>
      </c>
      <c r="L969" s="55" t="s">
        <v>986</v>
      </c>
      <c r="M969" s="187"/>
      <c r="N969" s="229">
        <f t="shared" si="225"/>
        <v>619.24</v>
      </c>
      <c r="O969" s="31"/>
      <c r="P969" s="31"/>
      <c r="Q969" s="31"/>
    </row>
    <row r="970" spans="1:17" s="3" customFormat="1" ht="12">
      <c r="A970" s="219"/>
      <c r="B970" s="75" t="s">
        <v>889</v>
      </c>
      <c r="C970" s="76">
        <v>598</v>
      </c>
      <c r="D970" s="77">
        <f t="shared" si="222"/>
        <v>32.89</v>
      </c>
      <c r="E970" s="77">
        <v>7</v>
      </c>
      <c r="F970" s="78">
        <f t="shared" si="223"/>
        <v>39.89</v>
      </c>
      <c r="G970" s="78">
        <v>39.69</v>
      </c>
      <c r="H970" s="79">
        <v>42111</v>
      </c>
      <c r="I970" s="80">
        <f t="shared" si="224"/>
        <v>0.20000000000000284</v>
      </c>
      <c r="J970" s="78"/>
      <c r="K970" s="78">
        <v>-0.2</v>
      </c>
      <c r="L970" s="78"/>
      <c r="M970" s="105"/>
      <c r="N970" s="105">
        <v>0</v>
      </c>
      <c r="O970" s="31"/>
      <c r="P970" s="31"/>
      <c r="Q970" s="31"/>
    </row>
    <row r="971" spans="1:17" s="3" customFormat="1" ht="12">
      <c r="A971" s="219"/>
      <c r="B971" s="82" t="s">
        <v>889</v>
      </c>
      <c r="C971" s="83"/>
      <c r="D971" s="84"/>
      <c r="E971" s="84"/>
      <c r="F971" s="85"/>
      <c r="G971" s="85"/>
      <c r="H971" s="86" t="s">
        <v>66</v>
      </c>
      <c r="I971" s="87">
        <v>-0.2</v>
      </c>
      <c r="J971" s="85"/>
      <c r="K971" s="85">
        <v>0.2</v>
      </c>
      <c r="L971" s="85"/>
      <c r="M971" s="113"/>
      <c r="N971" s="113"/>
      <c r="O971" s="31"/>
      <c r="P971" s="31"/>
      <c r="Q971" s="31"/>
    </row>
    <row r="972" spans="1:17" s="3" customFormat="1" ht="12">
      <c r="A972" s="18"/>
      <c r="B972" s="102" t="s">
        <v>339</v>
      </c>
      <c r="C972" s="103">
        <v>650</v>
      </c>
      <c r="D972" s="97">
        <f>(SUM(C972:C973))*0.055</f>
        <v>77.55</v>
      </c>
      <c r="E972" s="97">
        <v>7</v>
      </c>
      <c r="F972" s="101">
        <f>SUM(D972:E973)</f>
        <v>84.55</v>
      </c>
      <c r="G972" s="101">
        <v>84.55</v>
      </c>
      <c r="H972" s="111">
        <v>42065</v>
      </c>
      <c r="I972" s="101">
        <f t="shared" si="224"/>
        <v>0</v>
      </c>
      <c r="J972" s="101"/>
      <c r="K972" s="101"/>
      <c r="L972" s="101"/>
      <c r="M972" s="101"/>
      <c r="N972" s="119">
        <f>SUM(F972+J972+K972+L972+M972-G972-G973+J973+K973+L973+M973)</f>
        <v>0</v>
      </c>
      <c r="O972" s="31"/>
      <c r="P972" s="31"/>
      <c r="Q972" s="31"/>
    </row>
    <row r="973" spans="1:17" s="3" customFormat="1" ht="12">
      <c r="A973" s="18"/>
      <c r="B973" s="82" t="s">
        <v>340</v>
      </c>
      <c r="C973" s="83">
        <v>760</v>
      </c>
      <c r="D973" s="84"/>
      <c r="E973" s="84"/>
      <c r="F973" s="85"/>
      <c r="G973" s="85"/>
      <c r="H973" s="98"/>
      <c r="I973" s="85"/>
      <c r="J973" s="85"/>
      <c r="K973" s="85"/>
      <c r="L973" s="85"/>
      <c r="M973" s="85"/>
      <c r="N973" s="88"/>
      <c r="O973" s="31"/>
      <c r="P973" s="31"/>
      <c r="Q973" s="31"/>
    </row>
    <row r="974" spans="1:17" s="3" customFormat="1" ht="12">
      <c r="A974" s="219"/>
      <c r="B974" s="75" t="s">
        <v>695</v>
      </c>
      <c r="C974" s="76">
        <v>980</v>
      </c>
      <c r="D974" s="93">
        <f>SUM(C974*0.055)</f>
        <v>53.9</v>
      </c>
      <c r="E974" s="93">
        <v>7</v>
      </c>
      <c r="F974" s="78">
        <f>SUM(D974:E974)</f>
        <v>60.9</v>
      </c>
      <c r="G974" s="78">
        <v>60.9</v>
      </c>
      <c r="H974" s="79">
        <v>42150</v>
      </c>
      <c r="I974" s="80">
        <f>SUM(F974-G974)</f>
        <v>0</v>
      </c>
      <c r="J974" s="78"/>
      <c r="K974" s="78"/>
      <c r="L974" s="78"/>
      <c r="M974" s="105"/>
      <c r="N974" s="90">
        <f>SUM(I974:M974)</f>
        <v>0</v>
      </c>
      <c r="O974" s="31"/>
      <c r="P974" s="31"/>
      <c r="Q974" s="31"/>
    </row>
    <row r="975" spans="1:17" s="3" customFormat="1" ht="12">
      <c r="A975" s="18"/>
      <c r="B975" s="54" t="s">
        <v>145</v>
      </c>
      <c r="C975" s="51">
        <v>820</v>
      </c>
      <c r="D975" s="52">
        <f>SUM(C975*0.055)</f>
        <v>45.1</v>
      </c>
      <c r="E975" s="52">
        <v>7</v>
      </c>
      <c r="F975" s="50">
        <f>SUM(D975:E975)</f>
        <v>52.1</v>
      </c>
      <c r="G975" s="50"/>
      <c r="H975" s="53"/>
      <c r="I975" s="193">
        <f>SUM(F975-G975)</f>
        <v>52.1</v>
      </c>
      <c r="J975" s="50"/>
      <c r="K975" s="50"/>
      <c r="L975" s="33">
        <v>0.01</v>
      </c>
      <c r="M975" s="194"/>
      <c r="N975" s="231">
        <f>SUM(I975:M975)</f>
        <v>52.11</v>
      </c>
      <c r="O975" s="31"/>
      <c r="P975" s="31"/>
      <c r="Q975" s="31"/>
    </row>
    <row r="976" spans="1:17" s="3" customFormat="1" ht="12">
      <c r="A976" s="219"/>
      <c r="B976" s="46" t="s">
        <v>886</v>
      </c>
      <c r="C976" s="37">
        <v>829</v>
      </c>
      <c r="D976" s="52">
        <f>SUM(C976*0.055)</f>
        <v>45.595</v>
      </c>
      <c r="E976" s="52">
        <v>7</v>
      </c>
      <c r="F976" s="39">
        <f>SUM(D976:E976)</f>
        <v>52.595</v>
      </c>
      <c r="G976" s="39"/>
      <c r="H976" s="200"/>
      <c r="I976" s="189">
        <f>SUM(F976-G976)</f>
        <v>52.595</v>
      </c>
      <c r="J976" s="39"/>
      <c r="K976" s="47">
        <v>49.2</v>
      </c>
      <c r="L976" s="47">
        <v>2.92</v>
      </c>
      <c r="M976" s="190"/>
      <c r="N976" s="231">
        <f>SUM(I976:M976)</f>
        <v>104.715</v>
      </c>
      <c r="O976" s="31"/>
      <c r="P976" s="31"/>
      <c r="Q976" s="31"/>
    </row>
    <row r="977" spans="1:14" s="31" customFormat="1" ht="12">
      <c r="A977" s="18"/>
      <c r="B977" s="184" t="s">
        <v>20</v>
      </c>
      <c r="C977" s="27">
        <v>832</v>
      </c>
      <c r="D977" s="28">
        <f>SUM(C977*0.055)</f>
        <v>45.76</v>
      </c>
      <c r="E977" s="28">
        <v>7</v>
      </c>
      <c r="F977" s="29">
        <f>SUM(D977:E978)</f>
        <v>63.8</v>
      </c>
      <c r="G977" s="29"/>
      <c r="H977" s="34"/>
      <c r="I977" s="29">
        <f>SUM(F977-G977)</f>
        <v>63.8</v>
      </c>
      <c r="J977" s="29"/>
      <c r="K977" s="29"/>
      <c r="L977" s="29"/>
      <c r="M977" s="29"/>
      <c r="N977" s="229">
        <f>SUM(F977+J977+K977+L977+M977-G977-G978+J978+K978+L978+M978)</f>
        <v>63.8</v>
      </c>
    </row>
    <row r="978" spans="1:14" s="31" customFormat="1" ht="12">
      <c r="A978" s="18"/>
      <c r="B978" s="188" t="s">
        <v>20</v>
      </c>
      <c r="C978" s="37">
        <v>368</v>
      </c>
      <c r="D978" s="38">
        <f>SUM(C978*0.03)</f>
        <v>11.04</v>
      </c>
      <c r="E978" s="38"/>
      <c r="F978" s="39"/>
      <c r="G978" s="39"/>
      <c r="H978" s="200"/>
      <c r="I978" s="39"/>
      <c r="J978" s="39"/>
      <c r="K978" s="39"/>
      <c r="L978" s="39"/>
      <c r="M978" s="39"/>
      <c r="N978" s="230"/>
    </row>
    <row r="979" spans="1:17" s="3" customFormat="1" ht="12">
      <c r="A979" s="219"/>
      <c r="B979" s="91" t="s">
        <v>285</v>
      </c>
      <c r="C979" s="92">
        <v>1200</v>
      </c>
      <c r="D979" s="93">
        <f>SUM(C979*0.055)</f>
        <v>66</v>
      </c>
      <c r="E979" s="93">
        <v>7</v>
      </c>
      <c r="F979" s="94">
        <f>SUM(D979:E979)</f>
        <v>73</v>
      </c>
      <c r="G979" s="94">
        <v>73</v>
      </c>
      <c r="H979" s="99">
        <v>42093</v>
      </c>
      <c r="I979" s="94">
        <f>SUM(F979-G979)</f>
        <v>0</v>
      </c>
      <c r="J979" s="94"/>
      <c r="K979" s="94"/>
      <c r="L979" s="94"/>
      <c r="M979" s="94"/>
      <c r="N979" s="90">
        <f>SUM(I979:M979)</f>
        <v>0</v>
      </c>
      <c r="O979" s="31"/>
      <c r="P979" s="31"/>
      <c r="Q979" s="31"/>
    </row>
    <row r="980" spans="1:17" s="3" customFormat="1" ht="12">
      <c r="A980" s="18"/>
      <c r="B980" s="216" t="s">
        <v>857</v>
      </c>
      <c r="C980" s="27">
        <v>840</v>
      </c>
      <c r="D980" s="28">
        <f>SUM(C980*0.055)</f>
        <v>46.2</v>
      </c>
      <c r="E980" s="28">
        <v>7</v>
      </c>
      <c r="F980" s="29">
        <f>SUM(D980:E981)</f>
        <v>64</v>
      </c>
      <c r="G980" s="29"/>
      <c r="H980" s="34"/>
      <c r="I980" s="186">
        <f>SUM(F980-G980)</f>
        <v>64</v>
      </c>
      <c r="J980" s="29"/>
      <c r="K980" s="29"/>
      <c r="L980" s="29"/>
      <c r="M980" s="29"/>
      <c r="N980" s="229">
        <f>SUM(F980+J980+K980+L980+M980-G980-G981+J981+K981+L981+M981)</f>
        <v>64</v>
      </c>
      <c r="O980" s="31"/>
      <c r="P980" s="31"/>
      <c r="Q980" s="31"/>
    </row>
    <row r="981" spans="1:17" s="3" customFormat="1" ht="12">
      <c r="A981" s="18"/>
      <c r="B981" s="217" t="s">
        <v>857</v>
      </c>
      <c r="C981" s="37">
        <v>360</v>
      </c>
      <c r="D981" s="38">
        <f>SUM(C981*0.03)</f>
        <v>10.799999999999999</v>
      </c>
      <c r="E981" s="38"/>
      <c r="F981" s="39"/>
      <c r="G981" s="39"/>
      <c r="H981" s="200"/>
      <c r="I981" s="189"/>
      <c r="J981" s="39"/>
      <c r="K981" s="39"/>
      <c r="L981" s="39"/>
      <c r="M981" s="39"/>
      <c r="N981" s="230"/>
      <c r="O981" s="31"/>
      <c r="P981" s="31"/>
      <c r="Q981" s="31"/>
    </row>
    <row r="982" spans="1:17" s="3" customFormat="1" ht="12">
      <c r="A982" s="219"/>
      <c r="B982" s="75" t="s">
        <v>885</v>
      </c>
      <c r="C982" s="76">
        <v>800</v>
      </c>
      <c r="D982" s="77">
        <f>SUM(C982*0.055)</f>
        <v>44</v>
      </c>
      <c r="E982" s="77">
        <v>7</v>
      </c>
      <c r="F982" s="78">
        <f>SUM(D982:E983)</f>
        <v>63</v>
      </c>
      <c r="G982" s="78">
        <v>63</v>
      </c>
      <c r="H982" s="89">
        <v>42091</v>
      </c>
      <c r="I982" s="78">
        <f>SUM(F982-G982)</f>
        <v>0</v>
      </c>
      <c r="J982" s="78"/>
      <c r="K982" s="78"/>
      <c r="L982" s="78"/>
      <c r="M982" s="78"/>
      <c r="N982" s="81">
        <f>SUM(F982+J982+K982+L982+M982-G982-G983+J983+K983+L983+M983)</f>
        <v>0</v>
      </c>
      <c r="O982" s="31"/>
      <c r="P982" s="31"/>
      <c r="Q982" s="31"/>
    </row>
    <row r="983" spans="1:17" s="3" customFormat="1" ht="12">
      <c r="A983" s="219"/>
      <c r="B983" s="82" t="s">
        <v>885</v>
      </c>
      <c r="C983" s="83">
        <v>400</v>
      </c>
      <c r="D983" s="84">
        <f>SUM(C983*0.03)</f>
        <v>12</v>
      </c>
      <c r="E983" s="84"/>
      <c r="F983" s="85"/>
      <c r="G983" s="85"/>
      <c r="H983" s="98"/>
      <c r="I983" s="85"/>
      <c r="J983" s="85"/>
      <c r="K983" s="85"/>
      <c r="L983" s="85"/>
      <c r="M983" s="85"/>
      <c r="N983" s="119"/>
      <c r="O983" s="31"/>
      <c r="P983" s="31"/>
      <c r="Q983" s="31"/>
    </row>
    <row r="984" spans="1:17" s="3" customFormat="1" ht="12">
      <c r="A984" s="18"/>
      <c r="B984" s="57" t="s">
        <v>836</v>
      </c>
      <c r="C984" s="27">
        <v>660</v>
      </c>
      <c r="D984" s="28">
        <f>SUM(C984*0.055)</f>
        <v>36.3</v>
      </c>
      <c r="E984" s="28">
        <v>7</v>
      </c>
      <c r="F984" s="29">
        <f>SUM(D984:E985)</f>
        <v>59.5</v>
      </c>
      <c r="G984" s="29"/>
      <c r="H984" s="34"/>
      <c r="I984" s="29">
        <f>SUM(F984-G984)</f>
        <v>59.5</v>
      </c>
      <c r="J984" s="29"/>
      <c r="K984" s="58">
        <v>-55.09</v>
      </c>
      <c r="L984" s="29"/>
      <c r="M984" s="29"/>
      <c r="N984" s="229">
        <f>SUM(F984+J984+K984+L984+M984-G984-G985+J985+K985+L985+M985)</f>
        <v>4.409999999999997</v>
      </c>
      <c r="O984" s="31"/>
      <c r="P984" s="31"/>
      <c r="Q984" s="31"/>
    </row>
    <row r="985" spans="1:17" s="3" customFormat="1" ht="12">
      <c r="A985" s="18"/>
      <c r="B985" s="60" t="s">
        <v>836</v>
      </c>
      <c r="C985" s="37">
        <v>540</v>
      </c>
      <c r="D985" s="38">
        <f>SUM(C985*0.03)</f>
        <v>16.2</v>
      </c>
      <c r="E985" s="38"/>
      <c r="F985" s="39"/>
      <c r="G985" s="39"/>
      <c r="H985" s="200"/>
      <c r="I985" s="39"/>
      <c r="J985" s="39"/>
      <c r="K985" s="40"/>
      <c r="L985" s="39"/>
      <c r="M985" s="39"/>
      <c r="N985" s="230"/>
      <c r="O985" s="31"/>
      <c r="P985" s="31"/>
      <c r="Q985" s="31"/>
    </row>
    <row r="986" spans="1:17" s="3" customFormat="1" ht="12">
      <c r="A986" s="219"/>
      <c r="B986" s="75" t="s">
        <v>370</v>
      </c>
      <c r="C986" s="76">
        <v>690</v>
      </c>
      <c r="D986" s="77">
        <f>SUM(C986*0.055)</f>
        <v>37.95</v>
      </c>
      <c r="E986" s="77">
        <v>7</v>
      </c>
      <c r="F986" s="78">
        <f>SUM(D986:E987)</f>
        <v>60.25</v>
      </c>
      <c r="G986" s="78">
        <v>60.25</v>
      </c>
      <c r="H986" s="89">
        <v>42149</v>
      </c>
      <c r="I986" s="78">
        <f>SUM(F986-G986)</f>
        <v>0</v>
      </c>
      <c r="J986" s="78"/>
      <c r="K986" s="78"/>
      <c r="L986" s="78"/>
      <c r="M986" s="78"/>
      <c r="N986" s="81">
        <f>SUM(F986+J986+K986+L986+M986-G986-G987+J987+K987+L987+M987)</f>
        <v>0</v>
      </c>
      <c r="O986" s="31"/>
      <c r="P986" s="31"/>
      <c r="Q986" s="31"/>
    </row>
    <row r="987" spans="1:17" s="3" customFormat="1" ht="12">
      <c r="A987" s="219"/>
      <c r="B987" s="82" t="s">
        <v>370</v>
      </c>
      <c r="C987" s="83">
        <v>510</v>
      </c>
      <c r="D987" s="84">
        <f>SUM(C987*0.03)</f>
        <v>15.299999999999999</v>
      </c>
      <c r="E987" s="84"/>
      <c r="F987" s="85"/>
      <c r="G987" s="85"/>
      <c r="H987" s="98"/>
      <c r="I987" s="85"/>
      <c r="J987" s="85"/>
      <c r="K987" s="85"/>
      <c r="L987" s="85"/>
      <c r="M987" s="85"/>
      <c r="N987" s="88"/>
      <c r="O987" s="31"/>
      <c r="P987" s="31"/>
      <c r="Q987" s="31"/>
    </row>
    <row r="988" spans="1:17" s="3" customFormat="1" ht="12">
      <c r="A988" s="18"/>
      <c r="B988" s="75" t="s">
        <v>933</v>
      </c>
      <c r="C988" s="76">
        <v>680</v>
      </c>
      <c r="D988" s="77">
        <f>SUM(C988*0.055)</f>
        <v>37.4</v>
      </c>
      <c r="E988" s="77">
        <v>7</v>
      </c>
      <c r="F988" s="78">
        <f>SUM(D988:E989)</f>
        <v>60</v>
      </c>
      <c r="G988" s="78">
        <v>60</v>
      </c>
      <c r="H988" s="89">
        <v>42149</v>
      </c>
      <c r="I988" s="78">
        <f>SUM(F988-G988)</f>
        <v>0</v>
      </c>
      <c r="J988" s="78"/>
      <c r="K988" s="78"/>
      <c r="L988" s="78"/>
      <c r="M988" s="78"/>
      <c r="N988" s="81">
        <f>SUM(F988+J988+K988+L988+M988-G988-G989+J989+K989+L989+M989)</f>
        <v>0</v>
      </c>
      <c r="O988" s="31"/>
      <c r="P988" s="31"/>
      <c r="Q988" s="31"/>
    </row>
    <row r="989" spans="1:17" s="3" customFormat="1" ht="12">
      <c r="A989" s="18"/>
      <c r="B989" s="82" t="s">
        <v>933</v>
      </c>
      <c r="C989" s="83">
        <v>520</v>
      </c>
      <c r="D989" s="84">
        <f>SUM(C989*0.03)</f>
        <v>15.6</v>
      </c>
      <c r="E989" s="84"/>
      <c r="F989" s="85"/>
      <c r="G989" s="85"/>
      <c r="H989" s="98"/>
      <c r="I989" s="85"/>
      <c r="J989" s="85"/>
      <c r="K989" s="85"/>
      <c r="L989" s="85"/>
      <c r="M989" s="85"/>
      <c r="N989" s="88"/>
      <c r="O989" s="31"/>
      <c r="P989" s="31"/>
      <c r="Q989" s="31"/>
    </row>
    <row r="990" spans="1:17" s="3" customFormat="1" ht="12">
      <c r="A990" s="219"/>
      <c r="B990" s="75" t="s">
        <v>613</v>
      </c>
      <c r="C990" s="76">
        <v>655</v>
      </c>
      <c r="D990" s="77">
        <f>SUM(C990*0.055)</f>
        <v>36.025</v>
      </c>
      <c r="E990" s="77">
        <v>7</v>
      </c>
      <c r="F990" s="78">
        <f>SUM(D990:E991)</f>
        <v>58.025</v>
      </c>
      <c r="G990" s="78">
        <v>58.03</v>
      </c>
      <c r="H990" s="89">
        <v>42136</v>
      </c>
      <c r="I990" s="80">
        <v>0</v>
      </c>
      <c r="J990" s="78"/>
      <c r="K990" s="78"/>
      <c r="L990" s="78"/>
      <c r="M990" s="105"/>
      <c r="N990" s="81">
        <v>0</v>
      </c>
      <c r="O990" s="31"/>
      <c r="P990" s="31"/>
      <c r="Q990" s="31"/>
    </row>
    <row r="991" spans="1:17" s="3" customFormat="1" ht="12">
      <c r="A991" s="219"/>
      <c r="B991" s="82" t="s">
        <v>613</v>
      </c>
      <c r="C991" s="83">
        <v>500</v>
      </c>
      <c r="D991" s="84">
        <f>SUM(C991*0.03)</f>
        <v>15</v>
      </c>
      <c r="E991" s="84"/>
      <c r="F991" s="85"/>
      <c r="G991" s="85"/>
      <c r="H991" s="98"/>
      <c r="I991" s="87"/>
      <c r="J991" s="85"/>
      <c r="K991" s="85"/>
      <c r="L991" s="85"/>
      <c r="M991" s="113"/>
      <c r="N991" s="113"/>
      <c r="O991" s="31"/>
      <c r="P991" s="31"/>
      <c r="Q991" s="31"/>
    </row>
    <row r="992" spans="1:17" s="3" customFormat="1" ht="12">
      <c r="A992" s="18"/>
      <c r="B992" s="184" t="s">
        <v>492</v>
      </c>
      <c r="C992" s="27">
        <v>1240</v>
      </c>
      <c r="D992" s="52">
        <f aca="true" t="shared" si="226" ref="D992:D1007">SUM(C992*0.055)</f>
        <v>68.2</v>
      </c>
      <c r="E992" s="52">
        <v>7</v>
      </c>
      <c r="F992" s="29">
        <f aca="true" t="shared" si="227" ref="F992:F1000">SUM(D992:E992)</f>
        <v>75.2</v>
      </c>
      <c r="G992" s="29"/>
      <c r="H992" s="30"/>
      <c r="I992" s="186">
        <f>SUM(F992-G992)</f>
        <v>75.2</v>
      </c>
      <c r="J992" s="29"/>
      <c r="K992" s="29"/>
      <c r="L992" s="29"/>
      <c r="M992" s="187"/>
      <c r="N992" s="231">
        <f aca="true" t="shared" si="228" ref="N992:N1007">SUM(I992:M992)</f>
        <v>75.2</v>
      </c>
      <c r="O992" s="31"/>
      <c r="P992" s="31"/>
      <c r="Q992" s="31"/>
    </row>
    <row r="993" spans="1:17" s="3" customFormat="1" ht="12">
      <c r="A993" s="219"/>
      <c r="B993" s="32" t="s">
        <v>69</v>
      </c>
      <c r="C993" s="27">
        <v>1240</v>
      </c>
      <c r="D993" s="28">
        <f t="shared" si="226"/>
        <v>68.2</v>
      </c>
      <c r="E993" s="28">
        <v>7</v>
      </c>
      <c r="F993" s="29">
        <f t="shared" si="227"/>
        <v>75.2</v>
      </c>
      <c r="G993" s="29"/>
      <c r="H993" s="30"/>
      <c r="I993" s="186">
        <f>SUM(F993-G993)</f>
        <v>75.2</v>
      </c>
      <c r="J993" s="29"/>
      <c r="K993" s="55">
        <v>9.72</v>
      </c>
      <c r="L993" s="29"/>
      <c r="M993" s="187"/>
      <c r="N993" s="229">
        <f t="shared" si="228"/>
        <v>84.92</v>
      </c>
      <c r="O993" s="31"/>
      <c r="P993" s="31"/>
      <c r="Q993" s="31"/>
    </row>
    <row r="994" spans="1:17" s="3" customFormat="1" ht="12">
      <c r="A994" s="18"/>
      <c r="B994" s="75" t="s">
        <v>43</v>
      </c>
      <c r="C994" s="76">
        <v>950</v>
      </c>
      <c r="D994" s="77">
        <f t="shared" si="226"/>
        <v>52.25</v>
      </c>
      <c r="E994" s="77">
        <v>7</v>
      </c>
      <c r="F994" s="78">
        <f t="shared" si="227"/>
        <v>59.25</v>
      </c>
      <c r="G994" s="78">
        <v>59.25</v>
      </c>
      <c r="H994" s="79">
        <v>42139</v>
      </c>
      <c r="I994" s="80">
        <f>SUM(F994-G994)</f>
        <v>0</v>
      </c>
      <c r="J994" s="78"/>
      <c r="K994" s="78">
        <v>0.03</v>
      </c>
      <c r="L994" s="78"/>
      <c r="M994" s="105"/>
      <c r="N994" s="105">
        <f>SUM(I994:M995)</f>
        <v>0</v>
      </c>
      <c r="O994" s="31"/>
      <c r="P994" s="31"/>
      <c r="Q994" s="31"/>
    </row>
    <row r="995" spans="1:17" s="3" customFormat="1" ht="12">
      <c r="A995" s="18"/>
      <c r="B995" s="82" t="s">
        <v>43</v>
      </c>
      <c r="C995" s="83"/>
      <c r="D995" s="84"/>
      <c r="E995" s="84"/>
      <c r="F995" s="85"/>
      <c r="G995" s="85"/>
      <c r="H995" s="86">
        <v>42139</v>
      </c>
      <c r="I995" s="87"/>
      <c r="J995" s="85"/>
      <c r="K995" s="85">
        <v>-0.03</v>
      </c>
      <c r="L995" s="85"/>
      <c r="M995" s="113"/>
      <c r="N995" s="113"/>
      <c r="O995" s="31"/>
      <c r="P995" s="31"/>
      <c r="Q995" s="31"/>
    </row>
    <row r="996" spans="1:17" s="3" customFormat="1" ht="12">
      <c r="A996" s="219"/>
      <c r="B996" s="102" t="s">
        <v>864</v>
      </c>
      <c r="C996" s="103">
        <v>994</v>
      </c>
      <c r="D996" s="97">
        <f t="shared" si="226"/>
        <v>54.67</v>
      </c>
      <c r="E996" s="97">
        <v>7</v>
      </c>
      <c r="F996" s="101">
        <f t="shared" si="227"/>
        <v>61.67</v>
      </c>
      <c r="G996" s="101">
        <v>61.11</v>
      </c>
      <c r="H996" s="104">
        <v>42132</v>
      </c>
      <c r="I996" s="100">
        <f>SUM(F996-G996)</f>
        <v>0.5600000000000023</v>
      </c>
      <c r="J996" s="101"/>
      <c r="K996" s="101">
        <v>-0.56</v>
      </c>
      <c r="L996" s="101"/>
      <c r="M996" s="117"/>
      <c r="N996" s="117">
        <v>0</v>
      </c>
      <c r="O996" s="31"/>
      <c r="P996" s="31"/>
      <c r="Q996" s="31"/>
    </row>
    <row r="997" spans="1:17" s="3" customFormat="1" ht="12">
      <c r="A997" s="219"/>
      <c r="B997" s="82" t="s">
        <v>864</v>
      </c>
      <c r="C997" s="83"/>
      <c r="D997" s="84"/>
      <c r="E997" s="84"/>
      <c r="F997" s="85"/>
      <c r="G997" s="85"/>
      <c r="H997" s="86" t="s">
        <v>66</v>
      </c>
      <c r="I997" s="87">
        <v>-0.56</v>
      </c>
      <c r="J997" s="85"/>
      <c r="K997" s="85">
        <v>0.56</v>
      </c>
      <c r="L997" s="85"/>
      <c r="M997" s="113"/>
      <c r="N997" s="113"/>
      <c r="O997" s="31"/>
      <c r="P997" s="31"/>
      <c r="Q997" s="31"/>
    </row>
    <row r="998" spans="1:17" s="3" customFormat="1" ht="12">
      <c r="A998" s="18"/>
      <c r="B998" s="41" t="s">
        <v>458</v>
      </c>
      <c r="C998" s="42">
        <v>973</v>
      </c>
      <c r="D998" s="38">
        <f t="shared" si="226"/>
        <v>53.515</v>
      </c>
      <c r="E998" s="38">
        <v>7</v>
      </c>
      <c r="F998" s="35">
        <f t="shared" si="227"/>
        <v>60.515</v>
      </c>
      <c r="G998" s="35"/>
      <c r="H998" s="44"/>
      <c r="I998" s="189">
        <f>SUM(F998-G998)</f>
        <v>60.515</v>
      </c>
      <c r="J998" s="39"/>
      <c r="K998" s="47">
        <v>54.86</v>
      </c>
      <c r="L998" s="47">
        <v>2.96</v>
      </c>
      <c r="M998" s="190"/>
      <c r="N998" s="230">
        <f t="shared" si="228"/>
        <v>118.335</v>
      </c>
      <c r="O998" s="31"/>
      <c r="P998" s="31"/>
      <c r="Q998" s="31"/>
    </row>
    <row r="999" spans="1:17" s="3" customFormat="1" ht="12">
      <c r="A999" s="219"/>
      <c r="B999" s="91" t="s">
        <v>483</v>
      </c>
      <c r="C999" s="92">
        <v>874</v>
      </c>
      <c r="D999" s="93">
        <f t="shared" si="226"/>
        <v>48.07</v>
      </c>
      <c r="E999" s="93">
        <v>7</v>
      </c>
      <c r="F999" s="94">
        <f t="shared" si="227"/>
        <v>55.07</v>
      </c>
      <c r="G999" s="94">
        <v>55.07</v>
      </c>
      <c r="H999" s="99">
        <v>42153</v>
      </c>
      <c r="I999" s="94">
        <f>SUM(F999-G999)</f>
        <v>0</v>
      </c>
      <c r="J999" s="94"/>
      <c r="K999" s="94"/>
      <c r="L999" s="94"/>
      <c r="M999" s="106"/>
      <c r="N999" s="90">
        <f t="shared" si="228"/>
        <v>0</v>
      </c>
      <c r="O999" s="31"/>
      <c r="P999" s="31"/>
      <c r="Q999" s="31"/>
    </row>
    <row r="1000" spans="1:14" s="3" customFormat="1" ht="12">
      <c r="A1000" s="18"/>
      <c r="B1000" s="91" t="s">
        <v>948</v>
      </c>
      <c r="C1000" s="92">
        <v>708</v>
      </c>
      <c r="D1000" s="93">
        <f t="shared" si="226"/>
        <v>38.94</v>
      </c>
      <c r="E1000" s="93">
        <v>7</v>
      </c>
      <c r="F1000" s="94">
        <f t="shared" si="227"/>
        <v>45.94</v>
      </c>
      <c r="G1000" s="94">
        <v>45.94</v>
      </c>
      <c r="H1000" s="95">
        <v>42102</v>
      </c>
      <c r="I1000" s="96">
        <f aca="true" t="shared" si="229" ref="I1000:I1006">SUM(F1000-G1000)</f>
        <v>0</v>
      </c>
      <c r="J1000" s="94"/>
      <c r="K1000" s="94"/>
      <c r="L1000" s="94"/>
      <c r="M1000" s="106"/>
      <c r="N1000" s="90">
        <f t="shared" si="228"/>
        <v>0</v>
      </c>
    </row>
    <row r="1001" spans="1:17" s="3" customFormat="1" ht="12">
      <c r="A1001" s="219"/>
      <c r="B1001" s="82" t="s">
        <v>228</v>
      </c>
      <c r="C1001" s="83">
        <v>1200</v>
      </c>
      <c r="D1001" s="93">
        <f t="shared" si="226"/>
        <v>66</v>
      </c>
      <c r="E1001" s="93">
        <v>7</v>
      </c>
      <c r="F1001" s="85">
        <f>SUM(D1001:E1001)-33</f>
        <v>40</v>
      </c>
      <c r="G1001" s="85">
        <v>40</v>
      </c>
      <c r="H1001" s="98">
        <v>42137</v>
      </c>
      <c r="I1001" s="87">
        <f t="shared" si="229"/>
        <v>0</v>
      </c>
      <c r="J1001" s="85"/>
      <c r="K1001" s="85"/>
      <c r="L1001" s="85"/>
      <c r="M1001" s="113"/>
      <c r="N1001" s="90">
        <f t="shared" si="228"/>
        <v>0</v>
      </c>
      <c r="O1001" s="31"/>
      <c r="P1001" s="31"/>
      <c r="Q1001" s="31"/>
    </row>
    <row r="1002" spans="1:17" s="3" customFormat="1" ht="12">
      <c r="A1002" s="18"/>
      <c r="B1002" s="91" t="s">
        <v>229</v>
      </c>
      <c r="C1002" s="92">
        <v>600</v>
      </c>
      <c r="D1002" s="93">
        <f t="shared" si="226"/>
        <v>33</v>
      </c>
      <c r="E1002" s="93">
        <v>7</v>
      </c>
      <c r="F1002" s="94">
        <f>SUM(D1002:E1002)-33</f>
        <v>7</v>
      </c>
      <c r="G1002" s="94">
        <v>7</v>
      </c>
      <c r="H1002" s="98">
        <v>42123</v>
      </c>
      <c r="I1002" s="96">
        <f t="shared" si="229"/>
        <v>0</v>
      </c>
      <c r="J1002" s="94"/>
      <c r="K1002" s="94"/>
      <c r="L1002" s="94"/>
      <c r="M1002" s="106"/>
      <c r="N1002" s="90">
        <f t="shared" si="228"/>
        <v>0</v>
      </c>
      <c r="O1002" s="31"/>
      <c r="P1002" s="31"/>
      <c r="Q1002" s="31"/>
    </row>
    <row r="1003" spans="1:17" s="3" customFormat="1" ht="12.75" customHeight="1">
      <c r="A1003" s="219"/>
      <c r="B1003" s="198" t="s">
        <v>749</v>
      </c>
      <c r="C1003" s="51">
        <v>904</v>
      </c>
      <c r="D1003" s="52">
        <f t="shared" si="226"/>
        <v>49.72</v>
      </c>
      <c r="E1003" s="52">
        <v>7</v>
      </c>
      <c r="F1003" s="50">
        <f aca="true" t="shared" si="230" ref="F1003:F1008">SUM(D1003:E1003)</f>
        <v>56.72</v>
      </c>
      <c r="G1003" s="50"/>
      <c r="H1003" s="53"/>
      <c r="I1003" s="193">
        <f t="shared" si="229"/>
        <v>56.72</v>
      </c>
      <c r="J1003" s="50"/>
      <c r="K1003" s="50"/>
      <c r="L1003" s="50"/>
      <c r="M1003" s="194"/>
      <c r="N1003" s="231">
        <f t="shared" si="228"/>
        <v>56.72</v>
      </c>
      <c r="O1003" s="31"/>
      <c r="P1003" s="31"/>
      <c r="Q1003" s="31"/>
    </row>
    <row r="1004" spans="1:17" s="3" customFormat="1" ht="12">
      <c r="A1004" s="18"/>
      <c r="B1004" s="91" t="s">
        <v>81</v>
      </c>
      <c r="C1004" s="92">
        <v>625</v>
      </c>
      <c r="D1004" s="93">
        <f t="shared" si="226"/>
        <v>34.375</v>
      </c>
      <c r="E1004" s="93">
        <v>7</v>
      </c>
      <c r="F1004" s="94">
        <f t="shared" si="230"/>
        <v>41.375</v>
      </c>
      <c r="G1004" s="94">
        <v>41.38</v>
      </c>
      <c r="H1004" s="99">
        <v>42121</v>
      </c>
      <c r="I1004" s="96">
        <v>0</v>
      </c>
      <c r="J1004" s="94"/>
      <c r="K1004" s="94"/>
      <c r="L1004" s="94"/>
      <c r="M1004" s="106"/>
      <c r="N1004" s="90">
        <f t="shared" si="228"/>
        <v>0</v>
      </c>
      <c r="O1004" s="31"/>
      <c r="P1004" s="31"/>
      <c r="Q1004" s="31"/>
    </row>
    <row r="1005" spans="1:17" s="3" customFormat="1" ht="12">
      <c r="A1005" s="219"/>
      <c r="B1005" s="184" t="s">
        <v>78</v>
      </c>
      <c r="C1005" s="27">
        <v>732</v>
      </c>
      <c r="D1005" s="52">
        <f t="shared" si="226"/>
        <v>40.26</v>
      </c>
      <c r="E1005" s="52">
        <v>7</v>
      </c>
      <c r="F1005" s="29">
        <f t="shared" si="230"/>
        <v>47.26</v>
      </c>
      <c r="G1005" s="29"/>
      <c r="H1005" s="34"/>
      <c r="I1005" s="186">
        <f t="shared" si="229"/>
        <v>47.26</v>
      </c>
      <c r="J1005" s="29"/>
      <c r="K1005" s="29"/>
      <c r="L1005" s="29"/>
      <c r="M1005" s="187"/>
      <c r="N1005" s="231">
        <f t="shared" si="228"/>
        <v>47.26</v>
      </c>
      <c r="O1005" s="31"/>
      <c r="P1005" s="31"/>
      <c r="Q1005" s="31"/>
    </row>
    <row r="1006" spans="1:17" s="3" customFormat="1" ht="12">
      <c r="A1006" s="18"/>
      <c r="B1006" s="54" t="s">
        <v>79</v>
      </c>
      <c r="C1006" s="51">
        <v>686</v>
      </c>
      <c r="D1006" s="52">
        <f t="shared" si="226"/>
        <v>37.73</v>
      </c>
      <c r="E1006" s="52">
        <v>7</v>
      </c>
      <c r="F1006" s="50">
        <f t="shared" si="230"/>
        <v>44.73</v>
      </c>
      <c r="G1006" s="50"/>
      <c r="H1006" s="53"/>
      <c r="I1006" s="193">
        <f t="shared" si="229"/>
        <v>44.73</v>
      </c>
      <c r="J1006" s="50"/>
      <c r="K1006" s="50"/>
      <c r="L1006" s="33">
        <v>0.1</v>
      </c>
      <c r="M1006" s="194"/>
      <c r="N1006" s="231">
        <f t="shared" si="228"/>
        <v>44.83</v>
      </c>
      <c r="O1006" s="31"/>
      <c r="P1006" s="31"/>
      <c r="Q1006" s="31"/>
    </row>
    <row r="1007" spans="1:17" s="3" customFormat="1" ht="12">
      <c r="A1007" s="219"/>
      <c r="B1007" s="188" t="s">
        <v>838</v>
      </c>
      <c r="C1007" s="37">
        <v>686</v>
      </c>
      <c r="D1007" s="52">
        <f t="shared" si="226"/>
        <v>37.73</v>
      </c>
      <c r="E1007" s="52">
        <v>7</v>
      </c>
      <c r="F1007" s="39">
        <f t="shared" si="230"/>
        <v>44.73</v>
      </c>
      <c r="G1007" s="39"/>
      <c r="H1007" s="48"/>
      <c r="I1007" s="189">
        <f>SUM(F1007-G1007)</f>
        <v>44.73</v>
      </c>
      <c r="J1007" s="39"/>
      <c r="K1007" s="39"/>
      <c r="L1007" s="39"/>
      <c r="M1007" s="190"/>
      <c r="N1007" s="231">
        <f t="shared" si="228"/>
        <v>44.73</v>
      </c>
      <c r="O1007" s="31"/>
      <c r="P1007" s="31"/>
      <c r="Q1007" s="31"/>
    </row>
    <row r="1008" spans="1:17" s="3" customFormat="1" ht="12">
      <c r="A1008" s="18"/>
      <c r="B1008" s="75" t="s">
        <v>234</v>
      </c>
      <c r="C1008" s="76">
        <v>1110</v>
      </c>
      <c r="D1008" s="77">
        <f>(SUM(C1008:C1009))*0.055</f>
        <v>61.05</v>
      </c>
      <c r="E1008" s="77">
        <v>7</v>
      </c>
      <c r="F1008" s="78">
        <f t="shared" si="230"/>
        <v>68.05</v>
      </c>
      <c r="G1008" s="78">
        <v>68.05</v>
      </c>
      <c r="H1008" s="89">
        <v>42111</v>
      </c>
      <c r="I1008" s="80">
        <f>SUM(F1008-G1008)</f>
        <v>0</v>
      </c>
      <c r="J1008" s="78"/>
      <c r="K1008" s="78"/>
      <c r="L1008" s="78"/>
      <c r="M1008" s="105"/>
      <c r="N1008" s="81">
        <f>SUM(F1008+J1008+K1008+L1008+M1008-G1008-G1009+J1009+K1009+L1009+M1009)</f>
        <v>0</v>
      </c>
      <c r="O1008" s="31"/>
      <c r="P1008" s="31"/>
      <c r="Q1008" s="31"/>
    </row>
    <row r="1009" spans="1:17" s="3" customFormat="1" ht="12">
      <c r="A1009" s="18"/>
      <c r="B1009" s="82" t="s">
        <v>131</v>
      </c>
      <c r="C1009" s="83"/>
      <c r="D1009" s="84"/>
      <c r="E1009" s="84"/>
      <c r="F1009" s="85"/>
      <c r="G1009" s="85"/>
      <c r="H1009" s="98"/>
      <c r="I1009" s="87"/>
      <c r="J1009" s="85"/>
      <c r="K1009" s="85"/>
      <c r="L1009" s="85"/>
      <c r="M1009" s="113"/>
      <c r="N1009" s="113"/>
      <c r="O1009" s="31"/>
      <c r="P1009" s="31"/>
      <c r="Q1009" s="31"/>
    </row>
    <row r="1010" spans="1:17" s="3" customFormat="1" ht="12">
      <c r="A1010" s="219"/>
      <c r="B1010" s="184" t="s">
        <v>130</v>
      </c>
      <c r="C1010" s="27">
        <v>1012</v>
      </c>
      <c r="D1010" s="28">
        <f>(SUM(C1010:C1011))*0.055</f>
        <v>75.68</v>
      </c>
      <c r="E1010" s="28">
        <v>7</v>
      </c>
      <c r="F1010" s="29">
        <f>SUM(D1010:E1011)</f>
        <v>82.68</v>
      </c>
      <c r="G1010" s="29"/>
      <c r="H1010" s="34"/>
      <c r="I1010" s="35">
        <f>SUM(F1010-G1010)</f>
        <v>82.68</v>
      </c>
      <c r="J1010" s="35"/>
      <c r="K1010" s="35"/>
      <c r="L1010" s="35"/>
      <c r="M1010" s="35"/>
      <c r="N1010" s="229">
        <f>SUM(F1010+J1010+K1010+L1010+M1010-G1010-G1011+J1011+K1011+L1011+M1011)</f>
        <v>82.68</v>
      </c>
      <c r="O1010" s="31"/>
      <c r="P1010" s="31"/>
      <c r="Q1010" s="31"/>
    </row>
    <row r="1011" spans="1:17" s="3" customFormat="1" ht="12">
      <c r="A1011" s="219"/>
      <c r="B1011" s="218" t="s">
        <v>131</v>
      </c>
      <c r="C1011" s="42">
        <v>364</v>
      </c>
      <c r="D1011" s="43"/>
      <c r="E1011" s="43"/>
      <c r="F1011" s="35"/>
      <c r="G1011" s="35"/>
      <c r="H1011" s="63"/>
      <c r="I1011" s="35"/>
      <c r="J1011" s="35"/>
      <c r="K1011" s="35"/>
      <c r="L1011" s="35"/>
      <c r="M1011" s="35"/>
      <c r="N1011" s="228"/>
      <c r="O1011" s="31"/>
      <c r="P1011" s="31"/>
      <c r="Q1011" s="31"/>
    </row>
    <row r="1012" spans="1:17" s="3" customFormat="1" ht="12">
      <c r="A1012" s="18"/>
      <c r="B1012" s="54" t="s">
        <v>686</v>
      </c>
      <c r="C1012" s="51">
        <v>600</v>
      </c>
      <c r="D1012" s="52">
        <f aca="true" t="shared" si="231" ref="D1012:D1034">SUM(C1012*0.055)</f>
        <v>33</v>
      </c>
      <c r="E1012" s="52">
        <v>7</v>
      </c>
      <c r="F1012" s="50">
        <f aca="true" t="shared" si="232" ref="F1012:F1020">SUM(D1012:E1012)</f>
        <v>40</v>
      </c>
      <c r="G1012" s="50"/>
      <c r="H1012" s="53"/>
      <c r="I1012" s="193">
        <f aca="true" t="shared" si="233" ref="I1012:I1028">SUM(F1012-G1012)</f>
        <v>40</v>
      </c>
      <c r="J1012" s="50"/>
      <c r="K1012" s="33">
        <v>36.49</v>
      </c>
      <c r="L1012" s="33">
        <v>1.97</v>
      </c>
      <c r="M1012" s="194"/>
      <c r="N1012" s="231">
        <f aca="true" t="shared" si="234" ref="N1012:N1026">SUM(I1012:M1012)</f>
        <v>78.46000000000001</v>
      </c>
      <c r="O1012" s="31"/>
      <c r="P1012" s="31"/>
      <c r="Q1012" s="31"/>
    </row>
    <row r="1013" spans="1:17" s="3" customFormat="1" ht="12">
      <c r="A1013" s="219"/>
      <c r="B1013" s="191" t="s">
        <v>377</v>
      </c>
      <c r="C1013" s="42">
        <v>611</v>
      </c>
      <c r="D1013" s="28">
        <f t="shared" si="231"/>
        <v>33.605</v>
      </c>
      <c r="E1013" s="28">
        <v>7</v>
      </c>
      <c r="F1013" s="35">
        <f t="shared" si="232"/>
        <v>40.605</v>
      </c>
      <c r="G1013" s="35"/>
      <c r="H1013" s="63"/>
      <c r="I1013" s="196">
        <f t="shared" si="233"/>
        <v>40.605</v>
      </c>
      <c r="J1013" s="35"/>
      <c r="K1013" s="35"/>
      <c r="L1013" s="35"/>
      <c r="M1013" s="192"/>
      <c r="N1013" s="229">
        <f t="shared" si="234"/>
        <v>40.605</v>
      </c>
      <c r="O1013" s="31"/>
      <c r="P1013" s="31"/>
      <c r="Q1013" s="31"/>
    </row>
    <row r="1014" spans="1:17" s="3" customFormat="1" ht="12">
      <c r="A1014" s="18"/>
      <c r="B1014" s="75" t="s">
        <v>171</v>
      </c>
      <c r="C1014" s="76">
        <v>600</v>
      </c>
      <c r="D1014" s="77">
        <f t="shared" si="231"/>
        <v>33</v>
      </c>
      <c r="E1014" s="77">
        <v>7</v>
      </c>
      <c r="F1014" s="78">
        <f t="shared" si="232"/>
        <v>40</v>
      </c>
      <c r="G1014" s="78">
        <v>39.65</v>
      </c>
      <c r="H1014" s="79">
        <v>42121</v>
      </c>
      <c r="I1014" s="80">
        <f t="shared" si="233"/>
        <v>0.3500000000000014</v>
      </c>
      <c r="J1014" s="78"/>
      <c r="K1014" s="78">
        <v>-0.35</v>
      </c>
      <c r="L1014" s="78"/>
      <c r="M1014" s="105"/>
      <c r="N1014" s="105">
        <v>0</v>
      </c>
      <c r="O1014" s="31"/>
      <c r="P1014" s="31"/>
      <c r="Q1014" s="31"/>
    </row>
    <row r="1015" spans="1:17" s="3" customFormat="1" ht="12">
      <c r="A1015" s="18"/>
      <c r="B1015" s="82" t="s">
        <v>171</v>
      </c>
      <c r="C1015" s="83"/>
      <c r="D1015" s="84"/>
      <c r="E1015" s="84"/>
      <c r="F1015" s="85"/>
      <c r="G1015" s="85"/>
      <c r="H1015" s="86" t="s">
        <v>66</v>
      </c>
      <c r="I1015" s="87">
        <v>-0.35</v>
      </c>
      <c r="J1015" s="85"/>
      <c r="K1015" s="85">
        <v>0.35</v>
      </c>
      <c r="L1015" s="85"/>
      <c r="M1015" s="113"/>
      <c r="N1015" s="113"/>
      <c r="O1015" s="31"/>
      <c r="P1015" s="31"/>
      <c r="Q1015" s="31"/>
    </row>
    <row r="1016" spans="1:17" s="3" customFormat="1" ht="12">
      <c r="A1016" s="219"/>
      <c r="B1016" s="46" t="s">
        <v>638</v>
      </c>
      <c r="C1016" s="37">
        <v>600</v>
      </c>
      <c r="D1016" s="38">
        <f t="shared" si="231"/>
        <v>33</v>
      </c>
      <c r="E1016" s="38">
        <v>7</v>
      </c>
      <c r="F1016" s="39">
        <f t="shared" si="232"/>
        <v>40</v>
      </c>
      <c r="G1016" s="39"/>
      <c r="H1016" s="200"/>
      <c r="I1016" s="189">
        <f t="shared" si="233"/>
        <v>40</v>
      </c>
      <c r="J1016" s="39"/>
      <c r="K1016" s="47">
        <v>72.98</v>
      </c>
      <c r="L1016" s="47">
        <v>4.4</v>
      </c>
      <c r="M1016" s="190"/>
      <c r="N1016" s="230">
        <f t="shared" si="234"/>
        <v>117.38000000000001</v>
      </c>
      <c r="O1016" s="31"/>
      <c r="P1016" s="31"/>
      <c r="Q1016" s="31"/>
    </row>
    <row r="1017" spans="1:17" s="3" customFormat="1" ht="12">
      <c r="A1017" s="18"/>
      <c r="B1017" s="75" t="s">
        <v>597</v>
      </c>
      <c r="C1017" s="76">
        <v>630</v>
      </c>
      <c r="D1017" s="77">
        <f t="shared" si="231"/>
        <v>34.65</v>
      </c>
      <c r="E1017" s="77">
        <v>7</v>
      </c>
      <c r="F1017" s="78">
        <f t="shared" si="232"/>
        <v>41.65</v>
      </c>
      <c r="G1017" s="78">
        <v>41.65</v>
      </c>
      <c r="H1017" s="79">
        <v>42107</v>
      </c>
      <c r="I1017" s="80">
        <f t="shared" si="233"/>
        <v>0</v>
      </c>
      <c r="J1017" s="78"/>
      <c r="K1017" s="78"/>
      <c r="L1017" s="78"/>
      <c r="M1017" s="105"/>
      <c r="N1017" s="81">
        <f t="shared" si="234"/>
        <v>0</v>
      </c>
      <c r="O1017" s="31"/>
      <c r="P1017" s="31"/>
      <c r="Q1017" s="31"/>
    </row>
    <row r="1018" spans="1:17" s="3" customFormat="1" ht="12">
      <c r="A1018" s="219"/>
      <c r="B1018" s="184" t="s">
        <v>83</v>
      </c>
      <c r="C1018" s="27">
        <v>672</v>
      </c>
      <c r="D1018" s="28">
        <f t="shared" si="231"/>
        <v>36.96</v>
      </c>
      <c r="E1018" s="28">
        <v>7</v>
      </c>
      <c r="F1018" s="29">
        <f t="shared" si="232"/>
        <v>43.96</v>
      </c>
      <c r="G1018" s="29"/>
      <c r="H1018" s="30"/>
      <c r="I1018" s="186">
        <f t="shared" si="233"/>
        <v>43.96</v>
      </c>
      <c r="J1018" s="29"/>
      <c r="K1018" s="78">
        <v>40.42</v>
      </c>
      <c r="L1018" s="78">
        <v>8.79</v>
      </c>
      <c r="M1018" s="187"/>
      <c r="N1018" s="187">
        <f>SUM(I1018:M1019)</f>
        <v>43.95999999999999</v>
      </c>
      <c r="O1018" s="31"/>
      <c r="P1018" s="31"/>
      <c r="Q1018" s="31"/>
    </row>
    <row r="1019" spans="1:17" s="3" customFormat="1" ht="12">
      <c r="A1019" s="219"/>
      <c r="B1019" s="188" t="s">
        <v>83</v>
      </c>
      <c r="C1019" s="37"/>
      <c r="D1019" s="38"/>
      <c r="E1019" s="38"/>
      <c r="F1019" s="39"/>
      <c r="G1019" s="39"/>
      <c r="H1019" s="86">
        <v>42128</v>
      </c>
      <c r="I1019" s="189"/>
      <c r="J1019" s="39"/>
      <c r="K1019" s="85">
        <v>-40.42</v>
      </c>
      <c r="L1019" s="85">
        <v>-8.79</v>
      </c>
      <c r="M1019" s="190"/>
      <c r="N1019" s="190"/>
      <c r="O1019" s="31"/>
      <c r="P1019" s="31"/>
      <c r="Q1019" s="31"/>
    </row>
    <row r="1020" spans="1:17" s="3" customFormat="1" ht="12">
      <c r="A1020" s="18"/>
      <c r="B1020" s="191" t="s">
        <v>278</v>
      </c>
      <c r="C1020" s="42">
        <v>1087</v>
      </c>
      <c r="D1020" s="43">
        <f t="shared" si="231"/>
        <v>59.785000000000004</v>
      </c>
      <c r="E1020" s="43">
        <v>7</v>
      </c>
      <c r="F1020" s="35">
        <f t="shared" si="232"/>
        <v>66.785</v>
      </c>
      <c r="G1020" s="35"/>
      <c r="H1020" s="44"/>
      <c r="I1020" s="196">
        <f t="shared" si="233"/>
        <v>66.785</v>
      </c>
      <c r="J1020" s="35"/>
      <c r="K1020" s="35"/>
      <c r="L1020" s="35"/>
      <c r="M1020" s="192"/>
      <c r="N1020" s="228">
        <f t="shared" si="234"/>
        <v>66.785</v>
      </c>
      <c r="O1020" s="31"/>
      <c r="P1020" s="31"/>
      <c r="Q1020" s="31"/>
    </row>
    <row r="1021" spans="1:17" s="3" customFormat="1" ht="12">
      <c r="A1021" s="219"/>
      <c r="B1021" s="184" t="s">
        <v>643</v>
      </c>
      <c r="C1021" s="27">
        <v>600</v>
      </c>
      <c r="D1021" s="28">
        <f t="shared" si="231"/>
        <v>33</v>
      </c>
      <c r="E1021" s="28">
        <v>7</v>
      </c>
      <c r="F1021" s="29">
        <f aca="true" t="shared" si="235" ref="F1021:F1028">SUM(D1021:E1021)</f>
        <v>40</v>
      </c>
      <c r="G1021" s="78">
        <v>1.56</v>
      </c>
      <c r="H1021" s="79">
        <v>42063</v>
      </c>
      <c r="I1021" s="186">
        <f t="shared" si="233"/>
        <v>38.44</v>
      </c>
      <c r="J1021" s="29"/>
      <c r="K1021" s="78">
        <v>36.47</v>
      </c>
      <c r="L1021" s="78">
        <v>1.97</v>
      </c>
      <c r="M1021" s="187"/>
      <c r="N1021" s="187">
        <f>SUM(I1021:M1022)</f>
        <v>38.44</v>
      </c>
      <c r="O1021" s="31"/>
      <c r="P1021" s="31"/>
      <c r="Q1021" s="31"/>
    </row>
    <row r="1022" spans="1:17" s="3" customFormat="1" ht="12">
      <c r="A1022" s="219"/>
      <c r="B1022" s="188" t="s">
        <v>643</v>
      </c>
      <c r="C1022" s="37"/>
      <c r="D1022" s="38"/>
      <c r="E1022" s="38"/>
      <c r="F1022" s="39"/>
      <c r="G1022" s="39"/>
      <c r="H1022" s="86">
        <v>42063</v>
      </c>
      <c r="I1022" s="189"/>
      <c r="J1022" s="39"/>
      <c r="K1022" s="85">
        <v>-36.47</v>
      </c>
      <c r="L1022" s="85">
        <v>-1.97</v>
      </c>
      <c r="M1022" s="190"/>
      <c r="N1022" s="190"/>
      <c r="O1022" s="31"/>
      <c r="P1022" s="31"/>
      <c r="Q1022" s="31"/>
    </row>
    <row r="1023" spans="1:17" s="3" customFormat="1" ht="12">
      <c r="A1023" s="18"/>
      <c r="B1023" s="191" t="s">
        <v>637</v>
      </c>
      <c r="C1023" s="42">
        <v>602</v>
      </c>
      <c r="D1023" s="38">
        <f t="shared" si="231"/>
        <v>33.11</v>
      </c>
      <c r="E1023" s="38">
        <v>7</v>
      </c>
      <c r="F1023" s="35">
        <f t="shared" si="235"/>
        <v>40.11</v>
      </c>
      <c r="G1023" s="35"/>
      <c r="H1023" s="44"/>
      <c r="I1023" s="196">
        <f t="shared" si="233"/>
        <v>40.11</v>
      </c>
      <c r="J1023" s="35"/>
      <c r="K1023" s="35"/>
      <c r="L1023" s="35"/>
      <c r="M1023" s="192"/>
      <c r="N1023" s="230">
        <f t="shared" si="234"/>
        <v>40.11</v>
      </c>
      <c r="O1023" s="31"/>
      <c r="P1023" s="31"/>
      <c r="Q1023" s="31"/>
    </row>
    <row r="1024" spans="1:17" s="3" customFormat="1" ht="12">
      <c r="A1024" s="219"/>
      <c r="B1024" s="54" t="s">
        <v>802</v>
      </c>
      <c r="C1024" s="51">
        <v>600</v>
      </c>
      <c r="D1024" s="52">
        <f t="shared" si="231"/>
        <v>33</v>
      </c>
      <c r="E1024" s="52">
        <v>7</v>
      </c>
      <c r="F1024" s="50">
        <f t="shared" si="235"/>
        <v>40</v>
      </c>
      <c r="G1024" s="50"/>
      <c r="H1024" s="53"/>
      <c r="I1024" s="193">
        <f t="shared" si="233"/>
        <v>40</v>
      </c>
      <c r="J1024" s="50"/>
      <c r="K1024" s="50"/>
      <c r="L1024" s="33">
        <v>0.56</v>
      </c>
      <c r="M1024" s="194"/>
      <c r="N1024" s="231">
        <f t="shared" si="234"/>
        <v>40.56</v>
      </c>
      <c r="O1024" s="31"/>
      <c r="P1024" s="31"/>
      <c r="Q1024" s="31"/>
    </row>
    <row r="1025" spans="1:17" s="3" customFormat="1" ht="12">
      <c r="A1025" s="18"/>
      <c r="B1025" s="82" t="s">
        <v>534</v>
      </c>
      <c r="C1025" s="83">
        <v>602</v>
      </c>
      <c r="D1025" s="93">
        <f t="shared" si="231"/>
        <v>33.11</v>
      </c>
      <c r="E1025" s="93">
        <v>7</v>
      </c>
      <c r="F1025" s="85">
        <f t="shared" si="235"/>
        <v>40.11</v>
      </c>
      <c r="G1025" s="85">
        <v>40.11</v>
      </c>
      <c r="H1025" s="98">
        <v>42091</v>
      </c>
      <c r="I1025" s="87">
        <f t="shared" si="233"/>
        <v>0</v>
      </c>
      <c r="J1025" s="85"/>
      <c r="K1025" s="85"/>
      <c r="L1025" s="85"/>
      <c r="M1025" s="113"/>
      <c r="N1025" s="90">
        <f t="shared" si="234"/>
        <v>0</v>
      </c>
      <c r="O1025" s="31"/>
      <c r="P1025" s="31"/>
      <c r="Q1025" s="31"/>
    </row>
    <row r="1026" spans="1:17" s="3" customFormat="1" ht="12">
      <c r="A1026" s="219"/>
      <c r="B1026" s="75" t="s">
        <v>916</v>
      </c>
      <c r="C1026" s="76">
        <v>600</v>
      </c>
      <c r="D1026" s="93">
        <f t="shared" si="231"/>
        <v>33</v>
      </c>
      <c r="E1026" s="93">
        <v>7</v>
      </c>
      <c r="F1026" s="78">
        <f t="shared" si="235"/>
        <v>40</v>
      </c>
      <c r="G1026" s="78">
        <v>40</v>
      </c>
      <c r="H1026" s="79">
        <v>42065</v>
      </c>
      <c r="I1026" s="80">
        <f t="shared" si="233"/>
        <v>0</v>
      </c>
      <c r="J1026" s="78"/>
      <c r="K1026" s="78"/>
      <c r="L1026" s="78"/>
      <c r="M1026" s="105"/>
      <c r="N1026" s="90">
        <f t="shared" si="234"/>
        <v>0</v>
      </c>
      <c r="O1026" s="31"/>
      <c r="P1026" s="31"/>
      <c r="Q1026" s="31"/>
    </row>
    <row r="1027" spans="1:17" s="3" customFormat="1" ht="12">
      <c r="A1027" s="18"/>
      <c r="B1027" s="75" t="s">
        <v>393</v>
      </c>
      <c r="C1027" s="76">
        <v>600</v>
      </c>
      <c r="D1027" s="93">
        <f t="shared" si="231"/>
        <v>33</v>
      </c>
      <c r="E1027" s="93">
        <v>7</v>
      </c>
      <c r="F1027" s="78">
        <f t="shared" si="235"/>
        <v>40</v>
      </c>
      <c r="G1027" s="78">
        <v>40</v>
      </c>
      <c r="H1027" s="89">
        <v>42059</v>
      </c>
      <c r="I1027" s="80">
        <f t="shared" si="233"/>
        <v>0</v>
      </c>
      <c r="J1027" s="78"/>
      <c r="K1027" s="78"/>
      <c r="L1027" s="78"/>
      <c r="M1027" s="105"/>
      <c r="N1027" s="105">
        <v>0</v>
      </c>
      <c r="O1027" s="31"/>
      <c r="P1027" s="31"/>
      <c r="Q1027" s="31"/>
    </row>
    <row r="1028" spans="1:17" s="3" customFormat="1" ht="12">
      <c r="A1028" s="219"/>
      <c r="B1028" s="54" t="s">
        <v>168</v>
      </c>
      <c r="C1028" s="51">
        <v>609</v>
      </c>
      <c r="D1028" s="52">
        <f t="shared" si="231"/>
        <v>33.495</v>
      </c>
      <c r="E1028" s="52">
        <v>7</v>
      </c>
      <c r="F1028" s="50">
        <f t="shared" si="235"/>
        <v>40.495</v>
      </c>
      <c r="G1028" s="50"/>
      <c r="H1028" s="53"/>
      <c r="I1028" s="193">
        <f t="shared" si="233"/>
        <v>40.495</v>
      </c>
      <c r="J1028" s="50"/>
      <c r="K1028" s="33">
        <v>36.94</v>
      </c>
      <c r="L1028" s="33">
        <v>1.99</v>
      </c>
      <c r="M1028" s="194"/>
      <c r="N1028" s="231">
        <f aca="true" t="shared" si="236" ref="N1028:N1034">SUM(I1028:M1028)</f>
        <v>79.425</v>
      </c>
      <c r="O1028" s="31"/>
      <c r="P1028" s="31"/>
      <c r="Q1028" s="31"/>
    </row>
    <row r="1029" spans="1:17" s="3" customFormat="1" ht="12">
      <c r="A1029" s="18"/>
      <c r="B1029" s="188" t="s">
        <v>73</v>
      </c>
      <c r="C1029" s="37">
        <v>747</v>
      </c>
      <c r="D1029" s="52">
        <f t="shared" si="231"/>
        <v>41.085</v>
      </c>
      <c r="E1029" s="52">
        <v>7</v>
      </c>
      <c r="F1029" s="39">
        <f aca="true" t="shared" si="237" ref="F1029:F1034">SUM(D1029:E1029)</f>
        <v>48.085</v>
      </c>
      <c r="G1029" s="39"/>
      <c r="H1029" s="200"/>
      <c r="I1029" s="189">
        <f aca="true" t="shared" si="238" ref="I1029:I1035">SUM(F1029-G1029)</f>
        <v>48.085</v>
      </c>
      <c r="J1029" s="39"/>
      <c r="K1029" s="39"/>
      <c r="L1029" s="39"/>
      <c r="M1029" s="190"/>
      <c r="N1029" s="231">
        <f t="shared" si="236"/>
        <v>48.085</v>
      </c>
      <c r="O1029" s="31"/>
      <c r="P1029" s="31"/>
      <c r="Q1029" s="31"/>
    </row>
    <row r="1030" spans="1:17" s="3" customFormat="1" ht="12">
      <c r="A1030" s="219"/>
      <c r="B1030" s="57" t="s">
        <v>666</v>
      </c>
      <c r="C1030" s="27">
        <v>1065</v>
      </c>
      <c r="D1030" s="52">
        <f t="shared" si="231"/>
        <v>58.575</v>
      </c>
      <c r="E1030" s="52">
        <v>7</v>
      </c>
      <c r="F1030" s="29">
        <f t="shared" si="237"/>
        <v>65.575</v>
      </c>
      <c r="G1030" s="29"/>
      <c r="H1030" s="34"/>
      <c r="I1030" s="186">
        <f t="shared" si="238"/>
        <v>65.575</v>
      </c>
      <c r="J1030" s="29"/>
      <c r="K1030" s="58">
        <v>-13.81</v>
      </c>
      <c r="L1030" s="29"/>
      <c r="M1030" s="187"/>
      <c r="N1030" s="231">
        <f t="shared" si="236"/>
        <v>51.765</v>
      </c>
      <c r="O1030" s="31"/>
      <c r="P1030" s="31"/>
      <c r="Q1030" s="31"/>
    </row>
    <row r="1031" spans="1:17" s="3" customFormat="1" ht="12">
      <c r="A1031" s="18"/>
      <c r="B1031" s="65" t="s">
        <v>378</v>
      </c>
      <c r="C1031" s="51">
        <v>600</v>
      </c>
      <c r="D1031" s="52">
        <f t="shared" si="231"/>
        <v>33</v>
      </c>
      <c r="E1031" s="52">
        <v>7</v>
      </c>
      <c r="F1031" s="50">
        <f t="shared" si="237"/>
        <v>40</v>
      </c>
      <c r="G1031" s="50"/>
      <c r="H1031" s="53"/>
      <c r="I1031" s="193">
        <f t="shared" si="238"/>
        <v>40</v>
      </c>
      <c r="J1031" s="50"/>
      <c r="K1031" s="49">
        <v>-0.27</v>
      </c>
      <c r="L1031" s="50"/>
      <c r="M1031" s="194"/>
      <c r="N1031" s="231">
        <f t="shared" si="236"/>
        <v>39.73</v>
      </c>
      <c r="O1031" s="31"/>
      <c r="P1031" s="31"/>
      <c r="Q1031" s="31"/>
    </row>
    <row r="1032" spans="1:17" s="3" customFormat="1" ht="12">
      <c r="A1032" s="219"/>
      <c r="B1032" s="188" t="s">
        <v>41</v>
      </c>
      <c r="C1032" s="37">
        <v>605</v>
      </c>
      <c r="D1032" s="52">
        <f t="shared" si="231"/>
        <v>33.275</v>
      </c>
      <c r="E1032" s="52">
        <v>7</v>
      </c>
      <c r="F1032" s="39">
        <f t="shared" si="237"/>
        <v>40.275</v>
      </c>
      <c r="G1032" s="39"/>
      <c r="H1032" s="200"/>
      <c r="I1032" s="189">
        <f t="shared" si="238"/>
        <v>40.275</v>
      </c>
      <c r="J1032" s="39"/>
      <c r="K1032" s="39"/>
      <c r="L1032" s="39"/>
      <c r="M1032" s="190"/>
      <c r="N1032" s="231">
        <f t="shared" si="236"/>
        <v>40.275</v>
      </c>
      <c r="O1032" s="31"/>
      <c r="P1032" s="31"/>
      <c r="Q1032" s="31"/>
    </row>
    <row r="1033" spans="1:17" s="3" customFormat="1" ht="12">
      <c r="A1033" s="18"/>
      <c r="B1033" s="54" t="s">
        <v>252</v>
      </c>
      <c r="C1033" s="51">
        <v>600</v>
      </c>
      <c r="D1033" s="52">
        <f t="shared" si="231"/>
        <v>33</v>
      </c>
      <c r="E1033" s="52">
        <v>7</v>
      </c>
      <c r="F1033" s="50">
        <f t="shared" si="237"/>
        <v>40</v>
      </c>
      <c r="G1033" s="50"/>
      <c r="H1033" s="53"/>
      <c r="I1033" s="193">
        <f t="shared" si="238"/>
        <v>40</v>
      </c>
      <c r="J1033" s="50"/>
      <c r="K1033" s="50"/>
      <c r="L1033" s="33">
        <v>1.85</v>
      </c>
      <c r="M1033" s="194"/>
      <c r="N1033" s="231">
        <f t="shared" si="236"/>
        <v>41.85</v>
      </c>
      <c r="O1033" s="31"/>
      <c r="P1033" s="31"/>
      <c r="Q1033" s="31"/>
    </row>
    <row r="1034" spans="1:17" s="3" customFormat="1" ht="12">
      <c r="A1034" s="219"/>
      <c r="B1034" s="198" t="s">
        <v>708</v>
      </c>
      <c r="C1034" s="51">
        <v>600</v>
      </c>
      <c r="D1034" s="52">
        <f t="shared" si="231"/>
        <v>33</v>
      </c>
      <c r="E1034" s="52">
        <v>7</v>
      </c>
      <c r="F1034" s="50">
        <f t="shared" si="237"/>
        <v>40</v>
      </c>
      <c r="G1034" s="50"/>
      <c r="H1034" s="53"/>
      <c r="I1034" s="193">
        <f t="shared" si="238"/>
        <v>40</v>
      </c>
      <c r="J1034" s="50"/>
      <c r="K1034" s="50"/>
      <c r="L1034" s="50"/>
      <c r="M1034" s="194"/>
      <c r="N1034" s="231">
        <f t="shared" si="236"/>
        <v>40</v>
      </c>
      <c r="O1034" s="31"/>
      <c r="P1034" s="31"/>
      <c r="Q1034" s="31"/>
    </row>
    <row r="1035" spans="1:17" s="3" customFormat="1" ht="12">
      <c r="A1035" s="18"/>
      <c r="B1035" s="241" t="s">
        <v>951</v>
      </c>
      <c r="C1035" s="76">
        <v>1210</v>
      </c>
      <c r="D1035" s="77">
        <f>(SUM(C1035:C1036))*0.055</f>
        <v>99.11</v>
      </c>
      <c r="E1035" s="77">
        <v>7</v>
      </c>
      <c r="F1035" s="78">
        <f>SUM(D1035:E1036)-33</f>
        <v>73.11</v>
      </c>
      <c r="G1035" s="78">
        <v>73.11</v>
      </c>
      <c r="H1035" s="89">
        <v>42123</v>
      </c>
      <c r="I1035" s="80">
        <f t="shared" si="238"/>
        <v>0</v>
      </c>
      <c r="J1035" s="78"/>
      <c r="K1035" s="78"/>
      <c r="L1035" s="78"/>
      <c r="M1035" s="78"/>
      <c r="N1035" s="81">
        <f>SUM(F1035+J1035+K1035+L1035+M1035-G1035-G1036+J1036+K1036+L1036+M1036)</f>
        <v>0</v>
      </c>
      <c r="O1035" s="31"/>
      <c r="P1035" s="31"/>
      <c r="Q1035" s="31"/>
    </row>
    <row r="1036" spans="1:17" s="3" customFormat="1" ht="12">
      <c r="A1036" s="18"/>
      <c r="B1036" s="102" t="s">
        <v>724</v>
      </c>
      <c r="C1036" s="103">
        <v>592</v>
      </c>
      <c r="D1036" s="97"/>
      <c r="E1036" s="97"/>
      <c r="F1036" s="101"/>
      <c r="G1036" s="101"/>
      <c r="H1036" s="111"/>
      <c r="I1036" s="100"/>
      <c r="J1036" s="101"/>
      <c r="K1036" s="101"/>
      <c r="L1036" s="101"/>
      <c r="M1036" s="101"/>
      <c r="N1036" s="119"/>
      <c r="O1036" s="31"/>
      <c r="P1036" s="31"/>
      <c r="Q1036" s="31"/>
    </row>
    <row r="1037" spans="1:17" s="3" customFormat="1" ht="12">
      <c r="A1037" s="219"/>
      <c r="B1037" s="91" t="s">
        <v>804</v>
      </c>
      <c r="C1037" s="92">
        <v>787</v>
      </c>
      <c r="D1037" s="93">
        <f aca="true" t="shared" si="239" ref="D1037:D1058">SUM(C1037*0.055)</f>
        <v>43.285000000000004</v>
      </c>
      <c r="E1037" s="93">
        <v>7</v>
      </c>
      <c r="F1037" s="94">
        <f aca="true" t="shared" si="240" ref="F1037:F1045">SUM(D1037:E1037)</f>
        <v>50.285000000000004</v>
      </c>
      <c r="G1037" s="94">
        <v>50.29</v>
      </c>
      <c r="H1037" s="95">
        <v>42150</v>
      </c>
      <c r="I1037" s="96">
        <v>0</v>
      </c>
      <c r="J1037" s="94"/>
      <c r="K1037" s="94"/>
      <c r="L1037" s="94"/>
      <c r="M1037" s="106"/>
      <c r="N1037" s="90">
        <f aca="true" t="shared" si="241" ref="N1037:N1050">SUM(I1037:M1037)</f>
        <v>0</v>
      </c>
      <c r="O1037" s="31"/>
      <c r="P1037" s="31"/>
      <c r="Q1037" s="31"/>
    </row>
    <row r="1038" spans="1:17" s="3" customFormat="1" ht="12">
      <c r="A1038" s="18"/>
      <c r="B1038" s="82" t="s">
        <v>805</v>
      </c>
      <c r="C1038" s="83">
        <v>750</v>
      </c>
      <c r="D1038" s="93">
        <f t="shared" si="239"/>
        <v>41.25</v>
      </c>
      <c r="E1038" s="93">
        <v>7</v>
      </c>
      <c r="F1038" s="85">
        <f t="shared" si="240"/>
        <v>48.25</v>
      </c>
      <c r="G1038" s="85">
        <v>48.25</v>
      </c>
      <c r="H1038" s="98">
        <v>42142</v>
      </c>
      <c r="I1038" s="85">
        <f aca="true" t="shared" si="242" ref="I1038:I1045">SUM(F1038-G1038)</f>
        <v>0</v>
      </c>
      <c r="J1038" s="85"/>
      <c r="K1038" s="85"/>
      <c r="L1038" s="85"/>
      <c r="M1038" s="113"/>
      <c r="N1038" s="90">
        <f t="shared" si="241"/>
        <v>0</v>
      </c>
      <c r="O1038" s="31"/>
      <c r="P1038" s="31"/>
      <c r="Q1038" s="31"/>
    </row>
    <row r="1039" spans="1:17" s="3" customFormat="1" ht="12">
      <c r="A1039" s="219"/>
      <c r="B1039" s="41" t="s">
        <v>583</v>
      </c>
      <c r="C1039" s="42">
        <v>611</v>
      </c>
      <c r="D1039" s="52">
        <f t="shared" si="239"/>
        <v>33.605</v>
      </c>
      <c r="E1039" s="52">
        <v>7</v>
      </c>
      <c r="F1039" s="35">
        <f t="shared" si="240"/>
        <v>40.605</v>
      </c>
      <c r="G1039" s="35"/>
      <c r="H1039" s="44"/>
      <c r="I1039" s="196">
        <f t="shared" si="242"/>
        <v>40.605</v>
      </c>
      <c r="J1039" s="35"/>
      <c r="K1039" s="45">
        <v>70.23</v>
      </c>
      <c r="L1039" s="45">
        <v>3.8</v>
      </c>
      <c r="M1039" s="192"/>
      <c r="N1039" s="231">
        <f t="shared" si="241"/>
        <v>114.635</v>
      </c>
      <c r="O1039" s="31"/>
      <c r="P1039" s="31"/>
      <c r="Q1039" s="31"/>
    </row>
    <row r="1040" spans="1:17" s="3" customFormat="1" ht="12">
      <c r="A1040" s="18"/>
      <c r="B1040" s="54" t="s">
        <v>584</v>
      </c>
      <c r="C1040" s="92">
        <v>600</v>
      </c>
      <c r="D1040" s="93">
        <f t="shared" si="239"/>
        <v>33</v>
      </c>
      <c r="E1040" s="93">
        <v>7</v>
      </c>
      <c r="F1040" s="94">
        <f t="shared" si="240"/>
        <v>40</v>
      </c>
      <c r="G1040" s="94">
        <v>40</v>
      </c>
      <c r="H1040" s="95">
        <v>42151</v>
      </c>
      <c r="I1040" s="96">
        <f t="shared" si="242"/>
        <v>0</v>
      </c>
      <c r="J1040" s="94"/>
      <c r="K1040" s="94"/>
      <c r="L1040" s="33">
        <v>0.23</v>
      </c>
      <c r="M1040" s="106"/>
      <c r="N1040" s="136">
        <f t="shared" si="241"/>
        <v>0.23</v>
      </c>
      <c r="O1040" s="31"/>
      <c r="P1040" s="31"/>
      <c r="Q1040" s="31"/>
    </row>
    <row r="1041" spans="1:17" s="3" customFormat="1" ht="12">
      <c r="A1041" s="219"/>
      <c r="B1041" s="46" t="s">
        <v>451</v>
      </c>
      <c r="C1041" s="37">
        <v>600</v>
      </c>
      <c r="D1041" s="52">
        <f t="shared" si="239"/>
        <v>33</v>
      </c>
      <c r="E1041" s="52">
        <v>7</v>
      </c>
      <c r="F1041" s="39">
        <f t="shared" si="240"/>
        <v>40</v>
      </c>
      <c r="G1041" s="39"/>
      <c r="H1041" s="200"/>
      <c r="I1041" s="189">
        <f t="shared" si="242"/>
        <v>40</v>
      </c>
      <c r="J1041" s="39"/>
      <c r="K1041" s="47">
        <v>72.98</v>
      </c>
      <c r="L1041" s="47">
        <v>3.94</v>
      </c>
      <c r="M1041" s="190"/>
      <c r="N1041" s="231">
        <f t="shared" si="241"/>
        <v>116.92</v>
      </c>
      <c r="O1041" s="31"/>
      <c r="P1041" s="31"/>
      <c r="Q1041" s="31"/>
    </row>
    <row r="1042" spans="1:17" s="3" customFormat="1" ht="12">
      <c r="A1042" s="18"/>
      <c r="B1042" s="65" t="s">
        <v>462</v>
      </c>
      <c r="C1042" s="92">
        <v>596</v>
      </c>
      <c r="D1042" s="93">
        <f t="shared" si="239"/>
        <v>32.78</v>
      </c>
      <c r="E1042" s="93">
        <v>7</v>
      </c>
      <c r="F1042" s="94">
        <f t="shared" si="240"/>
        <v>39.78</v>
      </c>
      <c r="G1042" s="94">
        <v>40</v>
      </c>
      <c r="H1042" s="95">
        <v>42136</v>
      </c>
      <c r="I1042" s="120">
        <f t="shared" si="242"/>
        <v>-0.21999999999999886</v>
      </c>
      <c r="J1042" s="94"/>
      <c r="K1042" s="49">
        <v>-0.02</v>
      </c>
      <c r="L1042" s="94"/>
      <c r="M1042" s="106"/>
      <c r="N1042" s="66">
        <f t="shared" si="241"/>
        <v>-0.23999999999999885</v>
      </c>
      <c r="O1042" s="31"/>
      <c r="P1042" s="31"/>
      <c r="Q1042" s="31"/>
    </row>
    <row r="1043" spans="1:17" s="3" customFormat="1" ht="12">
      <c r="A1043" s="219"/>
      <c r="B1043" s="75" t="s">
        <v>725</v>
      </c>
      <c r="C1043" s="76">
        <v>635</v>
      </c>
      <c r="D1043" s="93">
        <f t="shared" si="239"/>
        <v>34.925</v>
      </c>
      <c r="E1043" s="93">
        <v>7</v>
      </c>
      <c r="F1043" s="78">
        <f t="shared" si="240"/>
        <v>41.925</v>
      </c>
      <c r="G1043" s="78">
        <v>41.93</v>
      </c>
      <c r="H1043" s="89">
        <v>42123</v>
      </c>
      <c r="I1043" s="80">
        <v>0</v>
      </c>
      <c r="J1043" s="78"/>
      <c r="K1043" s="78"/>
      <c r="L1043" s="78"/>
      <c r="M1043" s="105"/>
      <c r="N1043" s="90">
        <f t="shared" si="241"/>
        <v>0</v>
      </c>
      <c r="O1043" s="31"/>
      <c r="P1043" s="31"/>
      <c r="Q1043" s="31"/>
    </row>
    <row r="1044" spans="1:17" s="3" customFormat="1" ht="12">
      <c r="A1044" s="18"/>
      <c r="B1044" s="198" t="s">
        <v>692</v>
      </c>
      <c r="C1044" s="51">
        <v>815</v>
      </c>
      <c r="D1044" s="52">
        <f t="shared" si="239"/>
        <v>44.825</v>
      </c>
      <c r="E1044" s="52">
        <v>7</v>
      </c>
      <c r="F1044" s="50">
        <f t="shared" si="240"/>
        <v>51.825</v>
      </c>
      <c r="G1044" s="50"/>
      <c r="H1044" s="53"/>
      <c r="I1044" s="193">
        <f t="shared" si="242"/>
        <v>51.825</v>
      </c>
      <c r="J1044" s="50"/>
      <c r="K1044" s="50"/>
      <c r="L1044" s="50"/>
      <c r="M1044" s="194"/>
      <c r="N1044" s="231">
        <f t="shared" si="241"/>
        <v>51.825</v>
      </c>
      <c r="O1044" s="31"/>
      <c r="P1044" s="31"/>
      <c r="Q1044" s="31"/>
    </row>
    <row r="1045" spans="1:17" s="3" customFormat="1" ht="12">
      <c r="A1045" s="219"/>
      <c r="B1045" s="65" t="s">
        <v>453</v>
      </c>
      <c r="C1045" s="51">
        <v>695</v>
      </c>
      <c r="D1045" s="52">
        <f t="shared" si="239"/>
        <v>38.225</v>
      </c>
      <c r="E1045" s="52">
        <v>7</v>
      </c>
      <c r="F1045" s="50">
        <f t="shared" si="240"/>
        <v>45.225</v>
      </c>
      <c r="G1045" s="50"/>
      <c r="H1045" s="53"/>
      <c r="I1045" s="193">
        <f t="shared" si="242"/>
        <v>45.225</v>
      </c>
      <c r="J1045" s="50"/>
      <c r="K1045" s="49">
        <v>-0.09</v>
      </c>
      <c r="L1045" s="50"/>
      <c r="M1045" s="194"/>
      <c r="N1045" s="231">
        <f t="shared" si="241"/>
        <v>45.135</v>
      </c>
      <c r="O1045" s="31"/>
      <c r="P1045" s="31"/>
      <c r="Q1045" s="31"/>
    </row>
    <row r="1046" spans="1:17" s="3" customFormat="1" ht="12">
      <c r="A1046" s="18"/>
      <c r="B1046" s="41" t="s">
        <v>86</v>
      </c>
      <c r="C1046" s="42">
        <v>601</v>
      </c>
      <c r="D1046" s="52">
        <f t="shared" si="239"/>
        <v>33.055</v>
      </c>
      <c r="E1046" s="52">
        <v>7</v>
      </c>
      <c r="F1046" s="35">
        <f aca="true" t="shared" si="243" ref="F1046:F1058">SUM(D1046:E1046)</f>
        <v>40.055</v>
      </c>
      <c r="G1046" s="35"/>
      <c r="H1046" s="63"/>
      <c r="I1046" s="196">
        <f aca="true" t="shared" si="244" ref="I1046:I1059">SUM(F1046-G1046)</f>
        <v>40.055</v>
      </c>
      <c r="J1046" s="35"/>
      <c r="K1046" s="45">
        <v>36.54</v>
      </c>
      <c r="L1046" s="45">
        <v>2.52</v>
      </c>
      <c r="M1046" s="192"/>
      <c r="N1046" s="231">
        <f t="shared" si="241"/>
        <v>79.115</v>
      </c>
      <c r="O1046" s="31"/>
      <c r="P1046" s="31"/>
      <c r="Q1046" s="31"/>
    </row>
    <row r="1047" spans="1:14" s="31" customFormat="1" ht="12">
      <c r="A1047" s="219"/>
      <c r="B1047" s="75" t="s">
        <v>558</v>
      </c>
      <c r="C1047" s="76">
        <v>634</v>
      </c>
      <c r="D1047" s="93">
        <f t="shared" si="239"/>
        <v>34.87</v>
      </c>
      <c r="E1047" s="93">
        <v>7</v>
      </c>
      <c r="F1047" s="78">
        <f t="shared" si="243"/>
        <v>41.87</v>
      </c>
      <c r="G1047" s="78">
        <v>41.87</v>
      </c>
      <c r="H1047" s="79">
        <v>42130</v>
      </c>
      <c r="I1047" s="80">
        <f t="shared" si="244"/>
        <v>0</v>
      </c>
      <c r="J1047" s="78"/>
      <c r="K1047" s="78"/>
      <c r="L1047" s="78"/>
      <c r="M1047" s="105"/>
      <c r="N1047" s="90">
        <f t="shared" si="241"/>
        <v>0</v>
      </c>
    </row>
    <row r="1048" spans="1:17" s="3" customFormat="1" ht="12">
      <c r="A1048" s="18"/>
      <c r="B1048" s="198" t="s">
        <v>257</v>
      </c>
      <c r="C1048" s="51">
        <v>612</v>
      </c>
      <c r="D1048" s="52">
        <f t="shared" si="239"/>
        <v>33.660000000000004</v>
      </c>
      <c r="E1048" s="52">
        <v>7</v>
      </c>
      <c r="F1048" s="50">
        <f t="shared" si="243"/>
        <v>40.660000000000004</v>
      </c>
      <c r="G1048" s="50"/>
      <c r="H1048" s="53"/>
      <c r="I1048" s="193">
        <f t="shared" si="244"/>
        <v>40.660000000000004</v>
      </c>
      <c r="J1048" s="50"/>
      <c r="K1048" s="50"/>
      <c r="L1048" s="50"/>
      <c r="M1048" s="194"/>
      <c r="N1048" s="231">
        <f t="shared" si="241"/>
        <v>40.660000000000004</v>
      </c>
      <c r="O1048" s="31"/>
      <c r="P1048" s="31"/>
      <c r="Q1048" s="31"/>
    </row>
    <row r="1049" spans="1:17" s="3" customFormat="1" ht="12">
      <c r="A1049" s="219"/>
      <c r="B1049" s="82" t="s">
        <v>258</v>
      </c>
      <c r="C1049" s="83">
        <v>607</v>
      </c>
      <c r="D1049" s="93">
        <f t="shared" si="239"/>
        <v>33.385</v>
      </c>
      <c r="E1049" s="93">
        <v>7</v>
      </c>
      <c r="F1049" s="85">
        <f t="shared" si="243"/>
        <v>40.385</v>
      </c>
      <c r="G1049" s="85">
        <v>40.39</v>
      </c>
      <c r="H1049" s="86">
        <v>42123</v>
      </c>
      <c r="I1049" s="87">
        <v>0</v>
      </c>
      <c r="J1049" s="85"/>
      <c r="K1049" s="85"/>
      <c r="L1049" s="85"/>
      <c r="M1049" s="113"/>
      <c r="N1049" s="90">
        <f t="shared" si="241"/>
        <v>0</v>
      </c>
      <c r="O1049" s="31"/>
      <c r="P1049" s="31"/>
      <c r="Q1049" s="31"/>
    </row>
    <row r="1050" spans="1:17" s="3" customFormat="1" ht="12">
      <c r="A1050" s="18"/>
      <c r="B1050" s="41" t="s">
        <v>449</v>
      </c>
      <c r="C1050" s="42">
        <v>302.5</v>
      </c>
      <c r="D1050" s="28">
        <f t="shared" si="239"/>
        <v>16.6375</v>
      </c>
      <c r="E1050" s="28">
        <v>7</v>
      </c>
      <c r="F1050" s="35">
        <f t="shared" si="243"/>
        <v>23.6375</v>
      </c>
      <c r="G1050" s="35"/>
      <c r="H1050" s="63"/>
      <c r="I1050" s="196">
        <f t="shared" si="244"/>
        <v>23.6375</v>
      </c>
      <c r="J1050" s="35"/>
      <c r="K1050" s="45">
        <v>85.63</v>
      </c>
      <c r="L1050" s="45">
        <v>4.62</v>
      </c>
      <c r="M1050" s="192"/>
      <c r="N1050" s="229">
        <f t="shared" si="241"/>
        <v>113.8875</v>
      </c>
      <c r="O1050" s="31"/>
      <c r="P1050" s="31"/>
      <c r="Q1050" s="31"/>
    </row>
    <row r="1051" spans="1:17" s="3" customFormat="1" ht="12">
      <c r="A1051" s="219"/>
      <c r="B1051" s="184" t="s">
        <v>449</v>
      </c>
      <c r="C1051" s="27">
        <v>302.5</v>
      </c>
      <c r="D1051" s="28">
        <f t="shared" si="239"/>
        <v>16.6375</v>
      </c>
      <c r="E1051" s="28">
        <v>7</v>
      </c>
      <c r="F1051" s="29">
        <f t="shared" si="243"/>
        <v>23.6375</v>
      </c>
      <c r="G1051" s="29"/>
      <c r="H1051" s="30"/>
      <c r="I1051" s="186">
        <f t="shared" si="244"/>
        <v>23.6375</v>
      </c>
      <c r="J1051" s="29"/>
      <c r="K1051" s="78">
        <v>21.25</v>
      </c>
      <c r="L1051" s="78">
        <v>1.15</v>
      </c>
      <c r="M1051" s="187"/>
      <c r="N1051" s="187">
        <f>SUM(I1051:M1052)</f>
        <v>23.637500000000003</v>
      </c>
      <c r="O1051" s="31"/>
      <c r="P1051" s="31"/>
      <c r="Q1051" s="31"/>
    </row>
    <row r="1052" spans="1:17" s="3" customFormat="1" ht="12">
      <c r="A1052" s="219"/>
      <c r="B1052" s="188" t="s">
        <v>449</v>
      </c>
      <c r="C1052" s="37"/>
      <c r="D1052" s="38"/>
      <c r="E1052" s="38"/>
      <c r="F1052" s="39"/>
      <c r="G1052" s="39"/>
      <c r="H1052" s="86">
        <v>42081</v>
      </c>
      <c r="I1052" s="189"/>
      <c r="J1052" s="39"/>
      <c r="K1052" s="85">
        <v>-21.25</v>
      </c>
      <c r="L1052" s="85">
        <v>-1.15</v>
      </c>
      <c r="M1052" s="190"/>
      <c r="N1052" s="190"/>
      <c r="O1052" s="31"/>
      <c r="P1052" s="31"/>
      <c r="Q1052" s="31"/>
    </row>
    <row r="1053" spans="1:17" s="3" customFormat="1" ht="12">
      <c r="A1053" s="18"/>
      <c r="B1053" s="191" t="s">
        <v>399</v>
      </c>
      <c r="C1053" s="42">
        <v>637</v>
      </c>
      <c r="D1053" s="43">
        <f t="shared" si="239"/>
        <v>35.035000000000004</v>
      </c>
      <c r="E1053" s="43">
        <v>7</v>
      </c>
      <c r="F1053" s="35">
        <f t="shared" si="243"/>
        <v>42.035000000000004</v>
      </c>
      <c r="G1053" s="101">
        <v>0.62</v>
      </c>
      <c r="H1053" s="104">
        <v>42061</v>
      </c>
      <c r="I1053" s="196">
        <f t="shared" si="244"/>
        <v>41.415000000000006</v>
      </c>
      <c r="J1053" s="35"/>
      <c r="K1053" s="101">
        <v>38.31</v>
      </c>
      <c r="L1053" s="101">
        <v>2.07</v>
      </c>
      <c r="M1053" s="192"/>
      <c r="N1053" s="192">
        <f>SUM(I1053:M1054)</f>
        <v>41.415</v>
      </c>
      <c r="O1053" s="31"/>
      <c r="P1053" s="31"/>
      <c r="Q1053" s="31"/>
    </row>
    <row r="1054" spans="1:17" s="3" customFormat="1" ht="12">
      <c r="A1054" s="18"/>
      <c r="B1054" s="188" t="s">
        <v>399</v>
      </c>
      <c r="C1054" s="37"/>
      <c r="D1054" s="38"/>
      <c r="E1054" s="38"/>
      <c r="F1054" s="39"/>
      <c r="G1054" s="39"/>
      <c r="H1054" s="86">
        <v>42061</v>
      </c>
      <c r="I1054" s="189"/>
      <c r="J1054" s="39"/>
      <c r="K1054" s="85">
        <v>-38.31</v>
      </c>
      <c r="L1054" s="85">
        <v>-2.07</v>
      </c>
      <c r="M1054" s="190"/>
      <c r="N1054" s="190"/>
      <c r="O1054" s="31"/>
      <c r="P1054" s="31"/>
      <c r="Q1054" s="31"/>
    </row>
    <row r="1055" spans="1:17" s="3" customFormat="1" ht="12">
      <c r="A1055" s="219"/>
      <c r="B1055" s="191" t="s">
        <v>159</v>
      </c>
      <c r="C1055" s="42">
        <v>798</v>
      </c>
      <c r="D1055" s="43">
        <f t="shared" si="239"/>
        <v>43.89</v>
      </c>
      <c r="E1055" s="43">
        <v>7</v>
      </c>
      <c r="F1055" s="35">
        <f t="shared" si="243"/>
        <v>50.89</v>
      </c>
      <c r="G1055" s="101">
        <v>0.26</v>
      </c>
      <c r="H1055" s="79">
        <v>42061</v>
      </c>
      <c r="I1055" s="196">
        <f t="shared" si="244"/>
        <v>50.63</v>
      </c>
      <c r="J1055" s="35"/>
      <c r="K1055" s="101">
        <v>46.24</v>
      </c>
      <c r="L1055" s="101">
        <v>2.5</v>
      </c>
      <c r="M1055" s="192"/>
      <c r="N1055" s="192">
        <f>SUM(I1055:M1056)</f>
        <v>50.63</v>
      </c>
      <c r="O1055" s="31"/>
      <c r="P1055" s="31"/>
      <c r="Q1055" s="31"/>
    </row>
    <row r="1056" spans="1:17" s="3" customFormat="1" ht="12">
      <c r="A1056" s="219"/>
      <c r="B1056" s="188" t="s">
        <v>159</v>
      </c>
      <c r="C1056" s="37"/>
      <c r="D1056" s="38"/>
      <c r="E1056" s="38"/>
      <c r="F1056" s="39"/>
      <c r="G1056" s="39"/>
      <c r="H1056" s="86">
        <v>42061</v>
      </c>
      <c r="I1056" s="189"/>
      <c r="J1056" s="39"/>
      <c r="K1056" s="85">
        <v>-46.24</v>
      </c>
      <c r="L1056" s="85">
        <v>-2.5</v>
      </c>
      <c r="M1056" s="190"/>
      <c r="N1056" s="190"/>
      <c r="O1056" s="31"/>
      <c r="P1056" s="31"/>
      <c r="Q1056" s="31"/>
    </row>
    <row r="1057" spans="1:17" s="3" customFormat="1" ht="12">
      <c r="A1057" s="18"/>
      <c r="B1057" s="46" t="s">
        <v>395</v>
      </c>
      <c r="C1057" s="37">
        <v>649</v>
      </c>
      <c r="D1057" s="38">
        <f t="shared" si="239"/>
        <v>35.695</v>
      </c>
      <c r="E1057" s="38">
        <v>7</v>
      </c>
      <c r="F1057" s="39">
        <f t="shared" si="243"/>
        <v>42.695</v>
      </c>
      <c r="G1057" s="39"/>
      <c r="H1057" s="48"/>
      <c r="I1057" s="189">
        <f t="shared" si="244"/>
        <v>42.695</v>
      </c>
      <c r="J1057" s="39"/>
      <c r="K1057" s="39"/>
      <c r="L1057" s="47">
        <v>0.67</v>
      </c>
      <c r="M1057" s="190"/>
      <c r="N1057" s="231">
        <f>SUM(I1057:M1057)</f>
        <v>43.365</v>
      </c>
      <c r="O1057" s="31"/>
      <c r="P1057" s="31"/>
      <c r="Q1057" s="31"/>
    </row>
    <row r="1058" spans="1:17" s="3" customFormat="1" ht="12">
      <c r="A1058" s="219"/>
      <c r="B1058" s="188" t="s">
        <v>218</v>
      </c>
      <c r="C1058" s="37">
        <v>849</v>
      </c>
      <c r="D1058" s="52">
        <f t="shared" si="239"/>
        <v>46.695</v>
      </c>
      <c r="E1058" s="52">
        <v>7</v>
      </c>
      <c r="F1058" s="39">
        <f t="shared" si="243"/>
        <v>53.695</v>
      </c>
      <c r="G1058" s="39"/>
      <c r="H1058" s="48"/>
      <c r="I1058" s="189">
        <f t="shared" si="244"/>
        <v>53.695</v>
      </c>
      <c r="J1058" s="39"/>
      <c r="K1058" s="39"/>
      <c r="L1058" s="39"/>
      <c r="M1058" s="190"/>
      <c r="N1058" s="231">
        <f>SUM(I1058:M1058)</f>
        <v>53.695</v>
      </c>
      <c r="O1058" s="31"/>
      <c r="P1058" s="31"/>
      <c r="Q1058" s="31"/>
    </row>
    <row r="1059" spans="1:17" s="3" customFormat="1" ht="12">
      <c r="A1059" s="18"/>
      <c r="B1059" s="41" t="s">
        <v>635</v>
      </c>
      <c r="C1059" s="42">
        <v>780</v>
      </c>
      <c r="D1059" s="28">
        <f>(SUM(C1059:C1060))*0.055</f>
        <v>51.7</v>
      </c>
      <c r="E1059" s="43">
        <v>7</v>
      </c>
      <c r="F1059" s="35">
        <f>SUM(D1059:E1060)</f>
        <v>58.7</v>
      </c>
      <c r="G1059" s="35"/>
      <c r="H1059" s="63"/>
      <c r="I1059" s="196">
        <f t="shared" si="244"/>
        <v>58.7</v>
      </c>
      <c r="J1059" s="35"/>
      <c r="K1059" s="35"/>
      <c r="L1059" s="45">
        <v>0.33</v>
      </c>
      <c r="M1059" s="35"/>
      <c r="N1059" s="229">
        <f>SUM(F1059+J1059+K1059+L1059+M1059-G1059-G1060+J1060+K1060+L1060+M1060)</f>
        <v>59.03</v>
      </c>
      <c r="O1059" s="31"/>
      <c r="P1059" s="31"/>
      <c r="Q1059" s="31"/>
    </row>
    <row r="1060" spans="1:17" s="3" customFormat="1" ht="12">
      <c r="A1060" s="18"/>
      <c r="B1060" s="46" t="s">
        <v>635</v>
      </c>
      <c r="C1060" s="37">
        <v>160</v>
      </c>
      <c r="D1060" s="38"/>
      <c r="E1060" s="38"/>
      <c r="F1060" s="39"/>
      <c r="G1060" s="39"/>
      <c r="H1060" s="200"/>
      <c r="I1060" s="189"/>
      <c r="J1060" s="39"/>
      <c r="K1060" s="39"/>
      <c r="L1060" s="47"/>
      <c r="M1060" s="39"/>
      <c r="N1060" s="230"/>
      <c r="O1060" s="31"/>
      <c r="P1060" s="31"/>
      <c r="Q1060" s="31"/>
    </row>
    <row r="1061" spans="1:17" s="3" customFormat="1" ht="12">
      <c r="A1061" s="219"/>
      <c r="B1061" s="41" t="s">
        <v>629</v>
      </c>
      <c r="C1061" s="42">
        <v>660</v>
      </c>
      <c r="D1061" s="28">
        <f>(SUM(C1061:C1062))*0.055</f>
        <v>42.02</v>
      </c>
      <c r="E1061" s="43">
        <v>7</v>
      </c>
      <c r="F1061" s="35">
        <f>SUM(D1061:E1062)</f>
        <v>49.02</v>
      </c>
      <c r="G1061" s="35"/>
      <c r="H1061" s="63"/>
      <c r="I1061" s="35">
        <f>SUM(F1061-G1061)</f>
        <v>49.02</v>
      </c>
      <c r="J1061" s="35"/>
      <c r="K1061" s="45">
        <v>0.01</v>
      </c>
      <c r="L1061" s="45">
        <v>0.22</v>
      </c>
      <c r="M1061" s="35"/>
      <c r="N1061" s="229">
        <f>SUM(F1061+J1061+K1061+L1061+M1061-G1061-G1062+J1062+K1062+L1062+M1062)</f>
        <v>49.25</v>
      </c>
      <c r="O1061" s="31"/>
      <c r="P1061" s="31"/>
      <c r="Q1061" s="31"/>
    </row>
    <row r="1062" spans="1:17" s="3" customFormat="1" ht="12">
      <c r="A1062" s="219"/>
      <c r="B1062" s="41" t="s">
        <v>629</v>
      </c>
      <c r="C1062" s="42">
        <v>104</v>
      </c>
      <c r="D1062" s="43"/>
      <c r="E1062" s="43"/>
      <c r="F1062" s="35"/>
      <c r="G1062" s="35"/>
      <c r="H1062" s="63"/>
      <c r="I1062" s="35"/>
      <c r="J1062" s="35"/>
      <c r="K1062" s="45"/>
      <c r="L1062" s="45"/>
      <c r="M1062" s="35"/>
      <c r="N1062" s="228"/>
      <c r="O1062" s="31"/>
      <c r="P1062" s="31"/>
      <c r="Q1062" s="31"/>
    </row>
    <row r="1063" spans="1:17" s="3" customFormat="1" ht="12">
      <c r="A1063" s="18"/>
      <c r="B1063" s="65" t="s">
        <v>45</v>
      </c>
      <c r="C1063" s="92">
        <v>1198</v>
      </c>
      <c r="D1063" s="93">
        <f>SUM(C1063*0.055)</f>
        <v>65.89</v>
      </c>
      <c r="E1063" s="93">
        <v>7</v>
      </c>
      <c r="F1063" s="94">
        <f>SUM(D1063:E1063)</f>
        <v>72.89</v>
      </c>
      <c r="G1063" s="94">
        <v>73</v>
      </c>
      <c r="H1063" s="95">
        <v>42138</v>
      </c>
      <c r="I1063" s="120">
        <f>SUM(F1063-G1063)</f>
        <v>-0.10999999999999943</v>
      </c>
      <c r="J1063" s="94"/>
      <c r="K1063" s="49">
        <v>-0.01</v>
      </c>
      <c r="L1063" s="94"/>
      <c r="M1063" s="106"/>
      <c r="N1063" s="66">
        <f>SUM(I1063:M1063)</f>
        <v>-0.11999999999999943</v>
      </c>
      <c r="O1063" s="31"/>
      <c r="P1063" s="31"/>
      <c r="Q1063" s="31"/>
    </row>
    <row r="1064" spans="1:17" s="3" customFormat="1" ht="12">
      <c r="A1064" s="219"/>
      <c r="B1064" s="41" t="s">
        <v>248</v>
      </c>
      <c r="C1064" s="42">
        <v>1199</v>
      </c>
      <c r="D1064" s="52">
        <f>SUM(C1064*0.055)</f>
        <v>65.94500000000001</v>
      </c>
      <c r="E1064" s="52">
        <v>7</v>
      </c>
      <c r="F1064" s="35">
        <f>SUM(D1064:E1064)</f>
        <v>72.94500000000001</v>
      </c>
      <c r="G1064" s="35"/>
      <c r="H1064" s="44"/>
      <c r="I1064" s="196">
        <f>SUM(F1064-G1064)</f>
        <v>72.94500000000001</v>
      </c>
      <c r="J1064" s="35"/>
      <c r="K1064" s="35"/>
      <c r="L1064" s="45">
        <v>0.45</v>
      </c>
      <c r="M1064" s="192"/>
      <c r="N1064" s="231">
        <f>SUM(I1064:M1064)</f>
        <v>73.39500000000001</v>
      </c>
      <c r="O1064" s="31"/>
      <c r="P1064" s="31"/>
      <c r="Q1064" s="31"/>
    </row>
    <row r="1065" spans="1:17" s="3" customFormat="1" ht="12">
      <c r="A1065" s="18"/>
      <c r="B1065" s="91" t="s">
        <v>448</v>
      </c>
      <c r="C1065" s="92">
        <v>972</v>
      </c>
      <c r="D1065" s="93">
        <f>SUM(C1065*0.055)</f>
        <v>53.46</v>
      </c>
      <c r="E1065" s="93">
        <v>7</v>
      </c>
      <c r="F1065" s="94">
        <f>SUM(D1065:E1065)</f>
        <v>60.46</v>
      </c>
      <c r="G1065" s="94">
        <v>60.46</v>
      </c>
      <c r="H1065" s="99">
        <v>42150</v>
      </c>
      <c r="I1065" s="96">
        <f>SUM(F1065-G1065)</f>
        <v>0</v>
      </c>
      <c r="J1065" s="94"/>
      <c r="K1065" s="94"/>
      <c r="L1065" s="94"/>
      <c r="M1065" s="106"/>
      <c r="N1065" s="90">
        <f>SUM(I1065:M1065)</f>
        <v>0</v>
      </c>
      <c r="O1065" s="31"/>
      <c r="P1065" s="31"/>
      <c r="Q1065" s="31"/>
    </row>
    <row r="1066" spans="1:17" s="3" customFormat="1" ht="12">
      <c r="A1066" s="219"/>
      <c r="B1066" s="184" t="s">
        <v>246</v>
      </c>
      <c r="C1066" s="27">
        <v>931</v>
      </c>
      <c r="D1066" s="28">
        <f>(SUM(C1066:C1067))*0.055+7</f>
        <v>118.32000000000001</v>
      </c>
      <c r="E1066" s="28"/>
      <c r="F1066" s="29">
        <f>SUM(D1066:E1067)</f>
        <v>118.32000000000001</v>
      </c>
      <c r="G1066" s="29"/>
      <c r="H1066" s="34"/>
      <c r="I1066" s="29">
        <f>SUM(F1066-G1066)</f>
        <v>118.32000000000001</v>
      </c>
      <c r="J1066" s="29"/>
      <c r="K1066" s="29"/>
      <c r="L1066" s="29"/>
      <c r="M1066" s="29"/>
      <c r="N1066" s="229">
        <f>SUM(F1066+J1066+K1066+L1066+M1066-G1066-G1067+J1067+K1067+L1067+M1067)</f>
        <v>118.32000000000001</v>
      </c>
      <c r="O1066" s="31"/>
      <c r="P1066" s="31"/>
      <c r="Q1066" s="31"/>
    </row>
    <row r="1067" spans="1:17" s="3" customFormat="1" ht="12">
      <c r="A1067" s="219"/>
      <c r="B1067" s="188" t="s">
        <v>247</v>
      </c>
      <c r="C1067" s="37">
        <v>1093</v>
      </c>
      <c r="D1067" s="38"/>
      <c r="E1067" s="38"/>
      <c r="F1067" s="39"/>
      <c r="G1067" s="39"/>
      <c r="H1067" s="200"/>
      <c r="I1067" s="39"/>
      <c r="J1067" s="39"/>
      <c r="K1067" s="39"/>
      <c r="L1067" s="39"/>
      <c r="M1067" s="39"/>
      <c r="N1067" s="228"/>
      <c r="O1067" s="31"/>
      <c r="P1067" s="31"/>
      <c r="Q1067" s="31"/>
    </row>
    <row r="1068" spans="1:17" s="3" customFormat="1" ht="12">
      <c r="A1068" s="18"/>
      <c r="B1068" s="54" t="s">
        <v>366</v>
      </c>
      <c r="C1068" s="51">
        <v>1050</v>
      </c>
      <c r="D1068" s="52">
        <f>SUM(C1068*0.055)</f>
        <v>57.75</v>
      </c>
      <c r="E1068" s="52">
        <v>7</v>
      </c>
      <c r="F1068" s="50">
        <f>SUM(D1068:E1068)</f>
        <v>64.75</v>
      </c>
      <c r="G1068" s="50"/>
      <c r="H1068" s="56"/>
      <c r="I1068" s="189">
        <f>SUM(F1068-G1068)</f>
        <v>64.75</v>
      </c>
      <c r="J1068" s="39"/>
      <c r="K1068" s="39"/>
      <c r="L1068" s="47">
        <v>1.46</v>
      </c>
      <c r="M1068" s="190"/>
      <c r="N1068" s="231">
        <f>SUM(I1068:M1068)</f>
        <v>66.21</v>
      </c>
      <c r="O1068" s="31"/>
      <c r="P1068" s="31"/>
      <c r="Q1068" s="31"/>
    </row>
    <row r="1069" spans="1:17" s="3" customFormat="1" ht="12">
      <c r="A1069" s="219"/>
      <c r="B1069" s="75" t="s">
        <v>607</v>
      </c>
      <c r="C1069" s="76">
        <v>1200</v>
      </c>
      <c r="D1069" s="77">
        <f>(SUM(C1069:C1070))*0.055</f>
        <v>112.2</v>
      </c>
      <c r="E1069" s="77">
        <v>7</v>
      </c>
      <c r="F1069" s="78">
        <f>SUM(D1069:E1070)</f>
        <v>119.2</v>
      </c>
      <c r="G1069" s="78">
        <v>119.2</v>
      </c>
      <c r="H1069" s="89">
        <v>42124</v>
      </c>
      <c r="I1069" s="101">
        <f>SUM(F1069-G1069)</f>
        <v>0</v>
      </c>
      <c r="J1069" s="101"/>
      <c r="K1069" s="101"/>
      <c r="L1069" s="101"/>
      <c r="M1069" s="101"/>
      <c r="N1069" s="81">
        <f>SUM(F1069+J1069+K1069+L1069+M1069-G1069-G1070+J1070+K1070+L1070+M1070)</f>
        <v>0</v>
      </c>
      <c r="O1069" s="31"/>
      <c r="P1069" s="31"/>
      <c r="Q1069" s="31"/>
    </row>
    <row r="1070" spans="1:17" s="3" customFormat="1" ht="12">
      <c r="A1070" s="219"/>
      <c r="B1070" s="82" t="s">
        <v>608</v>
      </c>
      <c r="C1070" s="83">
        <v>840</v>
      </c>
      <c r="D1070" s="84"/>
      <c r="E1070" s="84"/>
      <c r="F1070" s="85"/>
      <c r="G1070" s="85"/>
      <c r="H1070" s="98"/>
      <c r="I1070" s="85"/>
      <c r="J1070" s="85"/>
      <c r="K1070" s="85"/>
      <c r="L1070" s="85"/>
      <c r="M1070" s="85"/>
      <c r="N1070" s="88"/>
      <c r="O1070" s="31"/>
      <c r="P1070" s="31"/>
      <c r="Q1070" s="31"/>
    </row>
    <row r="1071" ht="12">
      <c r="A1071" s="18"/>
    </row>
    <row r="1072" spans="1:14" s="3" customFormat="1" ht="12">
      <c r="A1072" s="18"/>
      <c r="B1072" s="70"/>
      <c r="C1072" s="70"/>
      <c r="D1072" s="71"/>
      <c r="E1072" s="71"/>
      <c r="F1072" s="11"/>
      <c r="G1072" s="11"/>
      <c r="H1072" s="70"/>
      <c r="I1072" s="11"/>
      <c r="J1072" s="11"/>
      <c r="K1072" s="11"/>
      <c r="L1072" s="35"/>
      <c r="M1072" s="35"/>
      <c r="N1072" s="11"/>
    </row>
    <row r="1073" spans="1:3" ht="12">
      <c r="A1073" s="18"/>
      <c r="C1073" s="224"/>
    </row>
    <row r="1074" spans="1:3" ht="12">
      <c r="A1074" s="18"/>
      <c r="C1074" s="224"/>
    </row>
    <row r="1075" ht="12">
      <c r="A1075" s="18"/>
    </row>
    <row r="1076" ht="12">
      <c r="A1076" s="219"/>
    </row>
    <row r="1077" ht="12">
      <c r="A1077" s="18"/>
    </row>
    <row r="1078" ht="12">
      <c r="A1078" s="18"/>
    </row>
    <row r="1079" ht="12">
      <c r="A1079" s="18"/>
    </row>
    <row r="1080" ht="12">
      <c r="A1080" s="18"/>
    </row>
    <row r="1081" ht="12">
      <c r="A1081" s="18"/>
    </row>
    <row r="1082" ht="12">
      <c r="A1082" s="18"/>
    </row>
    <row r="1083" ht="12">
      <c r="A1083" s="18"/>
    </row>
    <row r="1084" ht="12">
      <c r="A1084" s="18"/>
    </row>
    <row r="1085" ht="12">
      <c r="A1085" s="18"/>
    </row>
    <row r="1086" ht="12">
      <c r="A1086" s="18"/>
    </row>
    <row r="1087" ht="12">
      <c r="A1087" s="18"/>
    </row>
    <row r="1088" ht="12">
      <c r="A1088" s="219"/>
    </row>
    <row r="1089" ht="12">
      <c r="A1089" s="219"/>
    </row>
    <row r="1090" ht="12">
      <c r="A1090" s="219"/>
    </row>
    <row r="1091" ht="12">
      <c r="A1091" s="18"/>
    </row>
    <row r="1092" ht="12">
      <c r="A1092" s="18"/>
    </row>
    <row r="1093" ht="12">
      <c r="A1093" s="18"/>
    </row>
    <row r="1094" ht="12">
      <c r="A1094" s="18"/>
    </row>
    <row r="1095" ht="12">
      <c r="A1095" s="18"/>
    </row>
    <row r="1096" ht="12">
      <c r="A1096" s="219"/>
    </row>
    <row r="1097" ht="12">
      <c r="A1097" s="18"/>
    </row>
    <row r="1098" ht="12">
      <c r="A1098" s="18"/>
    </row>
    <row r="1099" ht="12">
      <c r="A1099" s="18"/>
    </row>
    <row r="1100" ht="12">
      <c r="A1100" s="18"/>
    </row>
    <row r="1101" ht="12">
      <c r="A1101" s="219"/>
    </row>
    <row r="1102" ht="12">
      <c r="A1102" s="219"/>
    </row>
    <row r="1103" ht="12">
      <c r="A1103" s="219"/>
    </row>
    <row r="1104" ht="12">
      <c r="A1104" s="18"/>
    </row>
    <row r="1105" ht="12">
      <c r="A1105" s="219"/>
    </row>
    <row r="1106" ht="12">
      <c r="A1106" s="18"/>
    </row>
    <row r="1107" ht="12">
      <c r="A1107" s="18"/>
    </row>
    <row r="1108" ht="12">
      <c r="A1108" s="18"/>
    </row>
    <row r="1109" ht="12">
      <c r="A1109" s="18"/>
    </row>
    <row r="1110" ht="12">
      <c r="A1110" s="18"/>
    </row>
    <row r="1111" ht="12">
      <c r="A1111" s="18"/>
    </row>
    <row r="1112" ht="12">
      <c r="A1112" s="18"/>
    </row>
    <row r="1113" ht="12">
      <c r="A1113" s="219"/>
    </row>
    <row r="1114" ht="12">
      <c r="A1114" s="18"/>
    </row>
    <row r="1115" ht="12">
      <c r="A1115" s="18"/>
    </row>
    <row r="1116" ht="12">
      <c r="A1116" s="219"/>
    </row>
    <row r="1117" ht="12">
      <c r="A1117" s="219"/>
    </row>
    <row r="1118" ht="12">
      <c r="A1118" s="219"/>
    </row>
    <row r="1119" ht="12">
      <c r="A1119" s="18"/>
    </row>
    <row r="1120" ht="12">
      <c r="A1120" s="18"/>
    </row>
    <row r="1121" ht="12">
      <c r="A1121" s="18"/>
    </row>
    <row r="1122" ht="12">
      <c r="A1122" s="18"/>
    </row>
    <row r="1123" ht="12">
      <c r="A1123" s="18"/>
    </row>
    <row r="1124" ht="12">
      <c r="A1124" s="18"/>
    </row>
    <row r="1125" ht="12">
      <c r="A1125" s="18"/>
    </row>
    <row r="1126" ht="12">
      <c r="A1126" s="18"/>
    </row>
    <row r="1127" ht="12">
      <c r="A1127" s="219"/>
    </row>
    <row r="1128" ht="12">
      <c r="A1128" s="18"/>
    </row>
    <row r="1129" ht="12">
      <c r="A1129" s="18"/>
    </row>
    <row r="1130" ht="12">
      <c r="A1130" s="18"/>
    </row>
    <row r="1131" ht="12">
      <c r="A1131" s="219"/>
    </row>
    <row r="1132" ht="12">
      <c r="A1132" s="18"/>
    </row>
    <row r="1133" ht="12">
      <c r="A1133" s="18"/>
    </row>
    <row r="1134" ht="12">
      <c r="A1134" s="219"/>
    </row>
    <row r="1135" ht="12">
      <c r="A1135" s="18"/>
    </row>
    <row r="1136" ht="12">
      <c r="A1136" s="219"/>
    </row>
    <row r="1137" ht="12">
      <c r="A1137" s="219"/>
    </row>
    <row r="1138" ht="12">
      <c r="A1138" s="219"/>
    </row>
    <row r="1139" ht="12">
      <c r="A1139" s="219"/>
    </row>
    <row r="1140" ht="12">
      <c r="A1140" s="18"/>
    </row>
    <row r="1141" ht="12">
      <c r="A1141" s="18"/>
    </row>
    <row r="1142" ht="12">
      <c r="A1142" s="18"/>
    </row>
    <row r="1143" ht="12">
      <c r="A1143" s="18"/>
    </row>
    <row r="1144" ht="12">
      <c r="A1144" s="18"/>
    </row>
    <row r="1145" ht="12">
      <c r="A1145" s="219"/>
    </row>
    <row r="1146" ht="12">
      <c r="A1146" s="18"/>
    </row>
    <row r="1147" ht="12">
      <c r="A1147" s="18"/>
    </row>
    <row r="1148" ht="12">
      <c r="A1148" s="18"/>
    </row>
    <row r="1149" ht="12">
      <c r="A1149" s="18"/>
    </row>
    <row r="1150" ht="12">
      <c r="A1150" s="18"/>
    </row>
    <row r="1151" ht="12">
      <c r="A1151" s="219"/>
    </row>
    <row r="1152" ht="12">
      <c r="A1152" s="18"/>
    </row>
    <row r="1153" ht="12">
      <c r="A1153" s="18"/>
    </row>
    <row r="1154" ht="12">
      <c r="A1154" s="18"/>
    </row>
    <row r="1155" ht="12">
      <c r="A1155" s="18"/>
    </row>
    <row r="1156" ht="12">
      <c r="A1156" s="18"/>
    </row>
    <row r="1157" ht="12">
      <c r="A1157" s="18"/>
    </row>
    <row r="1158" ht="12">
      <c r="A1158" s="18"/>
    </row>
    <row r="1159" ht="12">
      <c r="A1159" s="18"/>
    </row>
    <row r="1160" ht="12">
      <c r="A1160" s="18"/>
    </row>
    <row r="1161" ht="12">
      <c r="A1161" s="219"/>
    </row>
    <row r="1162" ht="12">
      <c r="A1162" s="219"/>
    </row>
    <row r="1163" ht="12">
      <c r="A1163" s="18"/>
    </row>
    <row r="1164" ht="12">
      <c r="A1164" s="18"/>
    </row>
    <row r="1165" ht="12">
      <c r="A1165" s="18"/>
    </row>
    <row r="1166" ht="12">
      <c r="A1166" s="219"/>
    </row>
    <row r="1167" ht="12">
      <c r="A1167" s="219"/>
    </row>
    <row r="1168" ht="12">
      <c r="A1168" s="18"/>
    </row>
    <row r="1169" ht="12">
      <c r="A1169" s="18"/>
    </row>
    <row r="1170" ht="12">
      <c r="A1170" s="18"/>
    </row>
    <row r="1171" ht="12">
      <c r="A1171" s="18"/>
    </row>
    <row r="1172" ht="12">
      <c r="A1172" s="18"/>
    </row>
    <row r="1173" ht="12">
      <c r="A1173" s="18"/>
    </row>
    <row r="1174" ht="12">
      <c r="A1174" s="18"/>
    </row>
    <row r="1175" ht="12">
      <c r="A1175" s="18"/>
    </row>
    <row r="1176" ht="12">
      <c r="A1176" s="18"/>
    </row>
    <row r="1177" ht="12">
      <c r="A1177" s="219"/>
    </row>
    <row r="1178" ht="12">
      <c r="A1178" s="219"/>
    </row>
    <row r="1179" ht="12">
      <c r="A1179" s="18"/>
    </row>
    <row r="1180" ht="12">
      <c r="A1180" s="18"/>
    </row>
    <row r="1181" ht="12">
      <c r="A1181" s="18"/>
    </row>
    <row r="1182" ht="12">
      <c r="A1182" s="18"/>
    </row>
    <row r="1183" ht="12">
      <c r="A1183" s="18"/>
    </row>
    <row r="1184" ht="12">
      <c r="A1184" s="219"/>
    </row>
    <row r="1185" ht="12">
      <c r="A1185" s="18"/>
    </row>
    <row r="1186" ht="12">
      <c r="A1186" s="18"/>
    </row>
    <row r="1187" ht="12">
      <c r="A1187" s="18"/>
    </row>
    <row r="1188" ht="12">
      <c r="A1188" s="18"/>
    </row>
    <row r="1189" ht="12">
      <c r="A1189" s="18"/>
    </row>
    <row r="1190" ht="12">
      <c r="A1190" s="18"/>
    </row>
    <row r="1191" ht="12">
      <c r="A1191" s="18"/>
    </row>
    <row r="1192" ht="12">
      <c r="A1192" s="18"/>
    </row>
    <row r="1193" ht="12">
      <c r="A1193" s="18"/>
    </row>
    <row r="1194" ht="12">
      <c r="A1194" s="18"/>
    </row>
    <row r="1195" ht="12">
      <c r="A1195" s="18"/>
    </row>
    <row r="1196" ht="12">
      <c r="A1196" s="18"/>
    </row>
    <row r="1197" ht="12">
      <c r="A1197" s="219"/>
    </row>
    <row r="1198" ht="12">
      <c r="A1198" s="18"/>
    </row>
    <row r="1199" ht="12">
      <c r="A1199" s="18"/>
    </row>
    <row r="1200" ht="12">
      <c r="A1200" s="18"/>
    </row>
    <row r="1201" ht="12">
      <c r="A1201" s="18"/>
    </row>
    <row r="1202" ht="12">
      <c r="A1202" s="18"/>
    </row>
    <row r="1203" ht="12">
      <c r="A1203" s="18"/>
    </row>
    <row r="1204" ht="12">
      <c r="A1204" s="219"/>
    </row>
    <row r="1205" ht="12">
      <c r="A1205" s="219"/>
    </row>
    <row r="1206" ht="12">
      <c r="A1206" s="18"/>
    </row>
    <row r="1207" ht="12">
      <c r="A1207" s="18"/>
    </row>
    <row r="1208" ht="12">
      <c r="A1208" s="219"/>
    </row>
    <row r="1209" ht="12">
      <c r="A1209" s="219"/>
    </row>
    <row r="1210" ht="12">
      <c r="A1210" s="18"/>
    </row>
    <row r="1211" ht="12">
      <c r="A1211" s="18"/>
    </row>
    <row r="1212" ht="12">
      <c r="A1212" s="18"/>
    </row>
    <row r="1213" ht="12">
      <c r="A1213" s="18"/>
    </row>
    <row r="1214" ht="12">
      <c r="A1214" s="18"/>
    </row>
    <row r="1215" ht="12">
      <c r="A1215" s="18"/>
    </row>
    <row r="1216" ht="12">
      <c r="A1216" s="18"/>
    </row>
    <row r="1217" ht="12">
      <c r="A1217" s="18"/>
    </row>
    <row r="1218" ht="12">
      <c r="A1218" s="18"/>
    </row>
    <row r="1219" ht="12">
      <c r="A1219" s="18"/>
    </row>
    <row r="1220" ht="12">
      <c r="A1220" s="18"/>
    </row>
    <row r="1221" ht="12">
      <c r="A1221" s="18"/>
    </row>
    <row r="1222" ht="12">
      <c r="A1222" s="18"/>
    </row>
    <row r="1223" ht="12">
      <c r="A1223" s="18"/>
    </row>
    <row r="1224" ht="12">
      <c r="A1224" s="18"/>
    </row>
    <row r="1225" ht="12">
      <c r="A1225" s="18"/>
    </row>
    <row r="1226" ht="12">
      <c r="A1226" s="18"/>
    </row>
    <row r="1227" ht="12">
      <c r="A1227" s="18"/>
    </row>
    <row r="1228" ht="12">
      <c r="A1228" s="219"/>
    </row>
    <row r="1229" ht="12">
      <c r="A1229" s="219"/>
    </row>
    <row r="1230" ht="12">
      <c r="A1230" s="219"/>
    </row>
    <row r="1231" ht="12">
      <c r="A1231" s="219"/>
    </row>
    <row r="1232" ht="12">
      <c r="A1232" s="219"/>
    </row>
    <row r="1233" ht="12">
      <c r="A1233" s="18"/>
    </row>
    <row r="1234" ht="12">
      <c r="A1234" s="18"/>
    </row>
    <row r="1235" ht="12">
      <c r="A1235" s="18"/>
    </row>
    <row r="1236" ht="12">
      <c r="A1236" s="18"/>
    </row>
    <row r="1237" ht="12">
      <c r="A1237" s="18"/>
    </row>
    <row r="1238" ht="12">
      <c r="A1238" s="3"/>
    </row>
    <row r="1239" ht="12">
      <c r="A1239" s="18"/>
    </row>
    <row r="1240" ht="12">
      <c r="A1240" s="219"/>
    </row>
    <row r="1241" ht="12">
      <c r="A1241" s="18"/>
    </row>
    <row r="1242" ht="12">
      <c r="A1242" s="18"/>
    </row>
    <row r="1243" ht="12">
      <c r="A1243" s="18"/>
    </row>
    <row r="1244" ht="12">
      <c r="A1244" s="18"/>
    </row>
    <row r="1245" ht="12">
      <c r="A1245" s="18"/>
    </row>
    <row r="1246" ht="12">
      <c r="A1246" s="18"/>
    </row>
    <row r="1247" ht="12">
      <c r="A1247" s="18"/>
    </row>
    <row r="1248" ht="12">
      <c r="A1248" s="18"/>
    </row>
    <row r="1249" ht="12">
      <c r="A1249" s="18"/>
    </row>
    <row r="1250" ht="12">
      <c r="A1250" s="18"/>
    </row>
    <row r="1251" ht="12">
      <c r="A1251" s="18"/>
    </row>
    <row r="1252" ht="12">
      <c r="A1252" s="18"/>
    </row>
    <row r="1253" ht="12">
      <c r="A1253" s="18"/>
    </row>
    <row r="1254" ht="12">
      <c r="A1254" s="219"/>
    </row>
    <row r="1255" ht="12">
      <c r="A1255" s="18"/>
    </row>
    <row r="1256" ht="12">
      <c r="A1256" s="18"/>
    </row>
    <row r="1257" ht="12">
      <c r="A1257" s="18"/>
    </row>
    <row r="1258" ht="12">
      <c r="A1258" s="18"/>
    </row>
    <row r="1259" ht="12">
      <c r="A1259" s="18"/>
    </row>
    <row r="1260" ht="12">
      <c r="A1260" s="18"/>
    </row>
    <row r="1261" ht="12">
      <c r="A1261" s="18"/>
    </row>
    <row r="1262" ht="12">
      <c r="A1262" s="18"/>
    </row>
    <row r="1263" ht="12">
      <c r="A1263" s="219"/>
    </row>
    <row r="1264" ht="12">
      <c r="A1264" s="18"/>
    </row>
    <row r="1265" ht="12">
      <c r="A1265" s="18"/>
    </row>
    <row r="1266" ht="12">
      <c r="A1266" s="18"/>
    </row>
    <row r="1267" ht="12">
      <c r="A1267" s="18"/>
    </row>
    <row r="1268" ht="12">
      <c r="A1268" s="18"/>
    </row>
    <row r="1269" ht="12">
      <c r="A1269" s="18"/>
    </row>
    <row r="1270" ht="12">
      <c r="A1270" s="219"/>
    </row>
    <row r="1271" ht="12">
      <c r="A1271" s="18"/>
    </row>
    <row r="1272" ht="12">
      <c r="A1272" s="18"/>
    </row>
    <row r="1273" ht="12">
      <c r="A1273" s="219"/>
    </row>
    <row r="1274" ht="12">
      <c r="A1274" s="18"/>
    </row>
    <row r="1275" ht="12">
      <c r="A1275" s="18"/>
    </row>
    <row r="1276" ht="12">
      <c r="A1276" s="18"/>
    </row>
    <row r="1277" ht="12">
      <c r="A1277" s="219"/>
    </row>
    <row r="1278" ht="12">
      <c r="A1278" s="18"/>
    </row>
    <row r="1279" ht="12">
      <c r="A1279" s="18"/>
    </row>
    <row r="1280" ht="12">
      <c r="A1280" s="18"/>
    </row>
    <row r="1281" ht="12">
      <c r="A1281" s="18"/>
    </row>
    <row r="1282" ht="12">
      <c r="A1282" s="219"/>
    </row>
    <row r="1283" ht="12">
      <c r="A1283" s="219"/>
    </row>
    <row r="1284" ht="12">
      <c r="A1284" s="18"/>
    </row>
    <row r="1285" ht="12">
      <c r="A1285" s="18"/>
    </row>
    <row r="1286" ht="12">
      <c r="A1286" s="18"/>
    </row>
    <row r="1287" ht="12">
      <c r="A1287" s="219"/>
    </row>
    <row r="1288" ht="12">
      <c r="A1288" s="219"/>
    </row>
    <row r="1289" ht="12">
      <c r="A1289" s="219"/>
    </row>
    <row r="1290" ht="12">
      <c r="A1290" s="18"/>
    </row>
    <row r="1291" ht="12">
      <c r="A1291" s="18"/>
    </row>
    <row r="1292" ht="12">
      <c r="A1292" s="18"/>
    </row>
    <row r="1293" ht="12">
      <c r="A1293" s="18"/>
    </row>
    <row r="1294" ht="12">
      <c r="A1294" s="18"/>
    </row>
    <row r="1295" ht="12">
      <c r="A1295" s="18"/>
    </row>
    <row r="1296" ht="12">
      <c r="A1296" s="18"/>
    </row>
    <row r="1297" ht="12">
      <c r="A1297" s="219"/>
    </row>
    <row r="1298" ht="12">
      <c r="A1298" s="18"/>
    </row>
    <row r="1299" ht="12">
      <c r="A1299" s="18"/>
    </row>
    <row r="1300" ht="12">
      <c r="A1300" s="18"/>
    </row>
    <row r="1301" ht="12">
      <c r="A1301" s="18"/>
    </row>
    <row r="1302" ht="12">
      <c r="A1302" s="18"/>
    </row>
    <row r="1303" ht="12">
      <c r="A1303" s="18"/>
    </row>
    <row r="1304" ht="12">
      <c r="A1304" s="18"/>
    </row>
    <row r="1305" ht="12">
      <c r="A1305" s="18"/>
    </row>
    <row r="1306" ht="12">
      <c r="A1306" s="18"/>
    </row>
    <row r="1307" ht="12">
      <c r="A1307" s="18"/>
    </row>
    <row r="1308" ht="12">
      <c r="A1308" s="18"/>
    </row>
    <row r="1309" ht="12">
      <c r="A1309" s="18"/>
    </row>
    <row r="1310" ht="12">
      <c r="A1310" s="18"/>
    </row>
    <row r="1311" ht="12">
      <c r="A1311" s="18"/>
    </row>
    <row r="1312" ht="12">
      <c r="A1312" s="18"/>
    </row>
    <row r="1313" ht="12">
      <c r="A1313" s="219"/>
    </row>
    <row r="1314" ht="12">
      <c r="A1314" s="219"/>
    </row>
    <row r="1315" ht="12">
      <c r="A1315" s="219"/>
    </row>
    <row r="1316" ht="12">
      <c r="A1316" s="219"/>
    </row>
    <row r="1317" ht="12">
      <c r="A1317" s="219"/>
    </row>
    <row r="1318" ht="12">
      <c r="A1318" s="18"/>
    </row>
    <row r="1319" ht="12">
      <c r="A1319" s="18"/>
    </row>
    <row r="1320" ht="12">
      <c r="A1320" s="18"/>
    </row>
    <row r="1321" ht="12">
      <c r="A1321" s="18"/>
    </row>
    <row r="1322" ht="12">
      <c r="A1322" s="18"/>
    </row>
    <row r="1323" ht="12">
      <c r="A1323" s="18"/>
    </row>
    <row r="1324" ht="12">
      <c r="A1324" s="219"/>
    </row>
    <row r="1325" ht="12">
      <c r="A1325" s="219"/>
    </row>
    <row r="1326" ht="12">
      <c r="A1326" s="219"/>
    </row>
    <row r="1327" ht="12">
      <c r="A1327" s="18"/>
    </row>
    <row r="1328" ht="12">
      <c r="A1328" s="18"/>
    </row>
    <row r="1329" ht="12">
      <c r="A1329" s="219"/>
    </row>
    <row r="1330" ht="12">
      <c r="A1330" s="18"/>
    </row>
    <row r="1331" ht="12">
      <c r="A1331" s="18"/>
    </row>
    <row r="1332" ht="12">
      <c r="A1332" s="18"/>
    </row>
    <row r="1333" ht="12">
      <c r="A1333" s="18"/>
    </row>
    <row r="1334" ht="12">
      <c r="A1334" s="18"/>
    </row>
    <row r="1335" ht="12">
      <c r="A1335" s="18"/>
    </row>
    <row r="1336" ht="12">
      <c r="A1336" s="219"/>
    </row>
    <row r="1337" ht="12">
      <c r="A1337" s="219"/>
    </row>
    <row r="1338" ht="12">
      <c r="A1338" s="18"/>
    </row>
    <row r="1339" ht="12">
      <c r="A1339" s="18"/>
    </row>
    <row r="1340" ht="12">
      <c r="A1340" s="18"/>
    </row>
    <row r="1341" ht="12">
      <c r="A1341" s="18"/>
    </row>
    <row r="1342" ht="12">
      <c r="A1342" s="18"/>
    </row>
    <row r="1343" ht="12">
      <c r="A1343" s="18"/>
    </row>
    <row r="1344" ht="12">
      <c r="A1344" s="18"/>
    </row>
    <row r="1345" ht="12">
      <c r="A1345" s="219"/>
    </row>
    <row r="1346" ht="12">
      <c r="A1346" s="219"/>
    </row>
    <row r="1347" ht="12">
      <c r="A1347" s="219"/>
    </row>
    <row r="1348" ht="12">
      <c r="A1348" s="219"/>
    </row>
    <row r="1349" ht="12">
      <c r="A1349" s="18"/>
    </row>
    <row r="1350" ht="12">
      <c r="A1350" s="18"/>
    </row>
    <row r="1351" ht="12">
      <c r="A1351" s="18"/>
    </row>
    <row r="1352" ht="12">
      <c r="A1352" s="18"/>
    </row>
    <row r="1353" ht="12">
      <c r="A1353" s="18"/>
    </row>
    <row r="1354" ht="12">
      <c r="A1354" s="18"/>
    </row>
    <row r="1355" ht="12">
      <c r="A1355" s="18"/>
    </row>
    <row r="1356" ht="12">
      <c r="A1356" s="18"/>
    </row>
    <row r="1357" ht="12">
      <c r="A1357" s="18"/>
    </row>
    <row r="1358" ht="12">
      <c r="A1358" s="18"/>
    </row>
    <row r="1359" ht="12">
      <c r="A1359" s="18"/>
    </row>
    <row r="1360" ht="12">
      <c r="A1360" s="18"/>
    </row>
    <row r="1361" ht="12">
      <c r="A1361" s="18"/>
    </row>
    <row r="1362" ht="12">
      <c r="A1362" s="219"/>
    </row>
    <row r="1363" ht="12">
      <c r="A1363" s="18"/>
    </row>
    <row r="1364" ht="12">
      <c r="A1364" s="18"/>
    </row>
    <row r="1365" ht="12">
      <c r="A1365" s="18"/>
    </row>
    <row r="1366" ht="12">
      <c r="A1366" s="18"/>
    </row>
    <row r="1367" ht="12">
      <c r="A1367" s="18"/>
    </row>
    <row r="1368" ht="12">
      <c r="A1368" s="18"/>
    </row>
    <row r="1369" ht="12">
      <c r="A1369" s="18"/>
    </row>
    <row r="1370" ht="12">
      <c r="A1370" s="18"/>
    </row>
    <row r="1372" ht="12">
      <c r="A1372" s="19"/>
    </row>
    <row r="1373" ht="12">
      <c r="A1373" s="18"/>
    </row>
    <row r="1374" ht="12">
      <c r="A1374" s="220"/>
    </row>
    <row r="1375" ht="12">
      <c r="A1375" s="18"/>
    </row>
    <row r="1376" ht="12">
      <c r="A1376" s="19"/>
    </row>
    <row r="1377" ht="12">
      <c r="A1377" s="18"/>
    </row>
    <row r="1378" ht="12">
      <c r="A1378" s="18"/>
    </row>
    <row r="1379" ht="12">
      <c r="A1379" s="1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2015-06-10T13:40:21Z</dcterms:modified>
  <cp:category/>
  <cp:version/>
  <cp:contentType/>
  <cp:contentStatus/>
</cp:coreProperties>
</file>